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.zajaczkowska\Documents\DRUKI TABELE KÓŁ\"/>
    </mc:Choice>
  </mc:AlternateContent>
  <bookViews>
    <workbookView xWindow="0" yWindow="0" windowWidth="23040" windowHeight="9096"/>
  </bookViews>
  <sheets>
    <sheet name="PLAN PRZYCHODÓW 2024" sheetId="4" r:id="rId1"/>
    <sheet name="PRELIMINARZ WYDATKÓW 2024" sheetId="2" r:id="rId2"/>
    <sheet name="PRELIMINARZ NA  ZW " sheetId="3" r:id="rId3"/>
  </sheets>
  <definedNames>
    <definedName name="_xlnm.Print_Area" localSheetId="0">'PLAN PRZYCHODÓW 2024'!$A$1:$N$40</definedName>
    <definedName name="_xlnm.Print_Area" localSheetId="2">'PRELIMINARZ NA  ZW '!$A$1:$E$28</definedName>
    <definedName name="Z_EEE9C66C_A5EA_4E79_A8BF_3D5E990CDE7D_.wvu.PrintArea" localSheetId="0" hidden="1">'PLAN PRZYCHODÓW 2024'!$A$1:$K$40</definedName>
    <definedName name="Z_EEE9C66C_A5EA_4E79_A8BF_3D5E990CDE7D_.wvu.PrintArea" localSheetId="2" hidden="1">'PRELIMINARZ NA  ZW '!$A$1:$E$28</definedName>
  </definedNames>
  <calcPr calcId="152511"/>
  <customWorkbookViews>
    <customWorkbookView name="Marta Zajączkowska - Widok osobisty" guid="{EEE9C66C-A5EA-4E79-A8BF-3D5E990CDE7D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 l="1"/>
  <c r="K36" i="4"/>
  <c r="K34" i="4"/>
  <c r="E34" i="4"/>
  <c r="E33" i="4"/>
  <c r="K32" i="4"/>
  <c r="E32" i="4"/>
  <c r="E24" i="4"/>
  <c r="C9" i="2" l="1"/>
  <c r="C10" i="2"/>
  <c r="C11" i="2"/>
  <c r="C12" i="2"/>
  <c r="C13" i="2"/>
  <c r="C7" i="2"/>
  <c r="C14" i="2"/>
  <c r="E37" i="4" l="1"/>
  <c r="E36" i="4"/>
  <c r="E35" i="4"/>
  <c r="K35" i="4" s="1"/>
  <c r="C11" i="3"/>
  <c r="C13" i="3" s="1"/>
  <c r="K33" i="4"/>
  <c r="D31" i="4"/>
  <c r="E31" i="4" s="1"/>
  <c r="E30" i="4"/>
  <c r="K30" i="4" s="1"/>
  <c r="E29" i="4"/>
  <c r="N29" i="4" s="1"/>
  <c r="E28" i="4"/>
  <c r="K28" i="4" s="1"/>
  <c r="E27" i="4"/>
  <c r="I27" i="4" s="1"/>
  <c r="E25" i="4"/>
  <c r="I25" i="4" s="1"/>
  <c r="N24" i="4"/>
  <c r="E23" i="4"/>
  <c r="K23" i="4" s="1"/>
  <c r="E22" i="4"/>
  <c r="K22" i="4" s="1"/>
  <c r="C21" i="4"/>
  <c r="E21" i="4" s="1"/>
  <c r="G20" i="4"/>
  <c r="E20" i="4"/>
  <c r="I20" i="4" s="1"/>
  <c r="E18" i="4"/>
  <c r="G18" i="4" s="1"/>
  <c r="E17" i="4"/>
  <c r="I17" i="4" s="1"/>
  <c r="E15" i="4"/>
  <c r="I15" i="4" s="1"/>
  <c r="E14" i="4"/>
  <c r="E12" i="4"/>
  <c r="G12" i="4" s="1"/>
  <c r="E10" i="4"/>
  <c r="I10" i="4" s="1"/>
  <c r="E9" i="4"/>
  <c r="K9" i="4" s="1"/>
  <c r="E8" i="4"/>
  <c r="K8" i="4" s="1"/>
  <c r="C15" i="2"/>
  <c r="C16" i="2"/>
  <c r="E26" i="2"/>
  <c r="F17" i="2"/>
  <c r="E17" i="2"/>
  <c r="G17" i="2"/>
  <c r="C23" i="3"/>
  <c r="I17" i="2"/>
  <c r="H17" i="2"/>
  <c r="I28" i="4"/>
  <c r="I18" i="4" l="1"/>
  <c r="N15" i="4"/>
  <c r="K15" i="4"/>
  <c r="N8" i="4"/>
  <c r="I22" i="4"/>
  <c r="N22" i="4"/>
  <c r="I23" i="4"/>
  <c r="N25" i="4"/>
  <c r="N27" i="4"/>
  <c r="K27" i="4"/>
  <c r="G27" i="4"/>
  <c r="N10" i="4"/>
  <c r="I8" i="4"/>
  <c r="G8" i="4"/>
  <c r="G21" i="4"/>
  <c r="I21" i="4"/>
  <c r="N21" i="4"/>
  <c r="K21" i="4"/>
  <c r="K25" i="4"/>
  <c r="I12" i="4"/>
  <c r="I33" i="4"/>
  <c r="G23" i="4"/>
  <c r="G30" i="4"/>
  <c r="I30" i="4"/>
  <c r="N30" i="4"/>
  <c r="K29" i="4"/>
  <c r="I29" i="4"/>
  <c r="G29" i="4"/>
  <c r="N28" i="4"/>
  <c r="G28" i="4"/>
  <c r="G25" i="4"/>
  <c r="I24" i="4"/>
  <c r="N23" i="4"/>
  <c r="G22" i="4"/>
  <c r="G15" i="4"/>
  <c r="N12" i="4"/>
  <c r="K12" i="4"/>
  <c r="G10" i="4"/>
  <c r="K10" i="4"/>
  <c r="G31" i="4"/>
  <c r="E38" i="4"/>
  <c r="G9" i="4"/>
  <c r="I9" i="4"/>
  <c r="N9" i="4"/>
  <c r="K31" i="4"/>
  <c r="C24" i="3"/>
  <c r="I38" i="4" l="1"/>
  <c r="K38" i="4"/>
  <c r="G38" i="4"/>
  <c r="N31" i="4"/>
  <c r="D8" i="2" s="1"/>
  <c r="C18" i="2" l="1"/>
  <c r="F18" i="2"/>
  <c r="B18" i="2"/>
  <c r="C8" i="2"/>
  <c r="C17" i="2" s="1"/>
  <c r="D18" i="2" l="1"/>
  <c r="D17" i="2"/>
</calcChain>
</file>

<file path=xl/sharedStrings.xml><?xml version="1.0" encoding="utf-8"?>
<sst xmlns="http://schemas.openxmlformats.org/spreadsheetml/2006/main" count="134" uniqueCount="104">
  <si>
    <t>DRUK FB-I</t>
  </si>
  <si>
    <t>LP</t>
  </si>
  <si>
    <t>WARTOŚĆ</t>
  </si>
  <si>
    <t>X</t>
  </si>
  <si>
    <t>UBEZPIECZENIE</t>
  </si>
  <si>
    <t>OGÓŁEM</t>
  </si>
  <si>
    <t>1</t>
  </si>
  <si>
    <t>DRUK FB- 2</t>
  </si>
  <si>
    <t xml:space="preserve">   LP</t>
  </si>
  <si>
    <t>WYSZCZEGÓLNIENIE</t>
  </si>
  <si>
    <t>RAZEM KOSZTY DZIAŁALNOŚCI STATUTOWEJ</t>
  </si>
  <si>
    <t>PODZIAŁ NA ZADANIA STATUTOWE</t>
  </si>
  <si>
    <t>DZIAŁALNOŚĆ ORGANIZAC.</t>
  </si>
  <si>
    <t>DZIAŁALNOŚĆ Z MŁODZIEŻĄ</t>
  </si>
  <si>
    <t>DZIAŁALNOŚĆ SPORTOWA</t>
  </si>
  <si>
    <t>ZAGOSPODAR WÓD</t>
  </si>
  <si>
    <t>OCHRONA WÓD</t>
  </si>
  <si>
    <t>ZAKUP ZARYBIENIA</t>
  </si>
  <si>
    <t>UMOWY ZLECENIA</t>
  </si>
  <si>
    <t>KOSZTY DELEGACJI DZIAŁACZY</t>
  </si>
  <si>
    <t>POZOSTAŁE KOSZTY DZIAŁACZY</t>
  </si>
  <si>
    <t>ZAKUP USŁUG, CZYNSZE, TELEFONY</t>
  </si>
  <si>
    <t>NAGRODY NA ZAWODACH SPORTOWYCH</t>
  </si>
  <si>
    <t>DRUK FB 3</t>
  </si>
  <si>
    <t xml:space="preserve">WARTOŚĆ WYDATKÓW NA ZAGOSPODAROWANIE </t>
  </si>
  <si>
    <t xml:space="preserve">I OCHRONĘ WÓD </t>
  </si>
  <si>
    <t xml:space="preserve">RAZEM PRZYCHODY </t>
  </si>
  <si>
    <t>DELEGACJE STRAŻNIKÓW SSR</t>
  </si>
  <si>
    <t>ZAKUP MATERIAŁÓW</t>
  </si>
  <si>
    <t>USŁUGI W ZAKRESIE ZAGOSPODAROWANIA WÓD</t>
  </si>
  <si>
    <t>ARTYKUŁY GOSPODARCZE</t>
  </si>
  <si>
    <t>RAZEM KOSZTY</t>
  </si>
  <si>
    <t xml:space="preserve"> </t>
  </si>
  <si>
    <t>ZAKUP RYB</t>
  </si>
  <si>
    <t>INWESTYCJE</t>
  </si>
  <si>
    <t xml:space="preserve">DOTACJA Z ZO ZE SKŁADKI OKRĘGOWEJ NA ZAGOSPODAROWANIE OCHRONĘ WÓD </t>
  </si>
  <si>
    <t xml:space="preserve">OGÓŁEM KOSZTY </t>
  </si>
  <si>
    <t>PIECZĘĆ  KOŁA</t>
  </si>
  <si>
    <t>Lp.</t>
  </si>
  <si>
    <t>RODZAJ  SKŁADKI</t>
  </si>
  <si>
    <t xml:space="preserve">CENA     </t>
  </si>
  <si>
    <t xml:space="preserve">ILOŚĆ WPŁAT  </t>
  </si>
  <si>
    <t>PODZIAŁ SKŁADEK</t>
  </si>
  <si>
    <t xml:space="preserve">CZŁONEK HONOROWY </t>
  </si>
  <si>
    <t xml:space="preserve"> WPISOWE  </t>
  </si>
  <si>
    <t>CZŁONEK  ZWYCZAJNY</t>
  </si>
  <si>
    <t>CZŁONEK UCZESTNIK</t>
  </si>
  <si>
    <t>LEGITYMACJA  CZŁONKOWSKA</t>
  </si>
  <si>
    <t>PŁATNA</t>
  </si>
  <si>
    <t>BEZPŁATNA</t>
  </si>
  <si>
    <t>SKŁADKA UZUPEŁNIAJĄCA - MUCHA</t>
  </si>
  <si>
    <t>SKŁADKA UZUPEŁNIAJĄCA - MUCHA I ŁÓDŹ</t>
  </si>
  <si>
    <t>.....................................</t>
  </si>
  <si>
    <t>PODPIS SKARBNIKA</t>
  </si>
  <si>
    <t>EKWIWALNET</t>
  </si>
  <si>
    <t xml:space="preserve">PRZYCHODY ZE STANIC WĘDKARSKICH </t>
  </si>
  <si>
    <t>DOBROWOLNE WPŁATY</t>
  </si>
  <si>
    <t xml:space="preserve">INNE PRZYCHODY </t>
  </si>
  <si>
    <t>ZAKUP MATERIAŁÓW I ENERGII</t>
  </si>
  <si>
    <t>PODATKI, OPŁATY I UBEZPIECZENIA MAJĄTKOWE</t>
  </si>
  <si>
    <t>POZOSTAŁE WYDATKI RZECZOWE, ARTYKUŁY SPOŻYWCZE I GOSPODARCZE</t>
  </si>
  <si>
    <t>/miejscowość, data/                                                                                                                                                  /ZARZĄD KOŁA/</t>
  </si>
  <si>
    <t xml:space="preserve">POGOTOWIE  KASOWE  </t>
  </si>
  <si>
    <t xml:space="preserve">KWOTA </t>
  </si>
  <si>
    <t xml:space="preserve">NUMER UCHWAŁY </t>
  </si>
  <si>
    <r>
      <t xml:space="preserve">SKŁADKA  CZŁONKOWSKA ROCZNA </t>
    </r>
    <r>
      <rPr>
        <b/>
        <sz val="10"/>
        <rFont val="Calibri"/>
        <family val="2"/>
        <charset val="238"/>
      </rPr>
      <t xml:space="preserve">PEŁNA 100%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</si>
  <si>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</si>
  <si>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50 %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</si>
  <si>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    BEZ MUCHY I ŁODZI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</si>
  <si>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 100 %      BEZ MUCHY</t>
    </r>
  </si>
  <si>
    <t xml:space="preserve">EGZAMNY </t>
  </si>
  <si>
    <t>DOTACJA Z ZO ZE SKŁADKI NA ZAGOSPODAROWANIE I OCHRONĘ WÓD</t>
  </si>
  <si>
    <t>ZAKUP MATERIAŁU ZARYBIENIOWEGO Z WŁASNYCH ŚRODKÓW</t>
  </si>
  <si>
    <t>DELEGACJE DOTYCZĄCE  ZAGOSPODAROWANIE WÓD</t>
  </si>
  <si>
    <t xml:space="preserve">WYNAGRODZENIE BEZOSOBOWE DOTYCZĄCE  ZAGOSPODAROWANIA WÓD </t>
  </si>
  <si>
    <t xml:space="preserve">ZAKUP PALIWA, ENERGII  </t>
  </si>
  <si>
    <t xml:space="preserve">ARTYKUŁY SPOŻYWCZE DOTYCZĄCE </t>
  </si>
  <si>
    <t xml:space="preserve">1.członkowie odznaczeni odznaką PZW złotą                                                                                                            2.osoby legitymujące się uprawnieniem wynikającym z posiadanego orzeczenia o znacznym stopniu niepełnosprawnosci </t>
  </si>
  <si>
    <t>1.członkowie odznaczeni odznaką PZW złotą z wieńcami                                                                                                           2.młodzież szkolna, studenci  w wieku od 17-24 lat         3.członkowie uczestnicy do lat 16</t>
  </si>
  <si>
    <t>ZARZĄD GŁÓWNY 10%</t>
  </si>
  <si>
    <r>
      <t xml:space="preserve">ZARZĄD OKRĘGU </t>
    </r>
    <r>
      <rPr>
        <b/>
        <sz val="11"/>
        <rFont val="Calibri"/>
        <family val="2"/>
        <charset val="238"/>
      </rPr>
      <t xml:space="preserve">45%                                    </t>
    </r>
  </si>
  <si>
    <r>
      <t>ZARZĄD KOŁA    45</t>
    </r>
    <r>
      <rPr>
        <b/>
        <sz val="11"/>
        <rFont val="Calibri"/>
        <family val="2"/>
        <charset val="238"/>
      </rPr>
      <t>%</t>
    </r>
  </si>
  <si>
    <r>
      <rPr>
        <b/>
        <sz val="10"/>
        <color indexed="36"/>
        <rFont val="Calibri"/>
        <family val="2"/>
        <charset val="238"/>
      </rPr>
      <t>1.członkowie odznaczeni  złotą odznaką PZW                                                                                                                                                                                                                                2</t>
    </r>
    <r>
      <rPr>
        <b/>
        <i/>
        <sz val="10"/>
        <color indexed="36"/>
        <rFont val="Calibri"/>
        <family val="2"/>
        <charset val="238"/>
      </rPr>
      <t xml:space="preserve">.osoby legitymujące się uprawnieniem wynikającym z posiadanego orzeczenia o znacznym stopniu niepełnosprawności                                                                                   3.mężczyżni  od 65 roku życia + staż powyżej 10 lat w PZW  4.kobiety po  60 roku życia + staż powyżej 10 lat w PZW    </t>
    </r>
  </si>
  <si>
    <t xml:space="preserve">Razem </t>
  </si>
  <si>
    <r>
      <t xml:space="preserve">SKŁADKA  CZŁONKOWSKA ROCZNA  ULGOWA </t>
    </r>
    <r>
      <rPr>
        <b/>
        <sz val="10"/>
        <color indexed="36"/>
        <rFont val="Calibri"/>
        <family val="2"/>
        <charset val="238"/>
      </rPr>
      <t xml:space="preserve"> 25%                                                                                          </t>
    </r>
    <r>
      <rPr>
        <sz val="10"/>
        <color indexed="36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1.członkowie odznaczeni odznaką PZW srebrną   . </t>
    </r>
  </si>
  <si>
    <r>
      <t xml:space="preserve">SKŁADKA  CZŁONKOWSKA ROCZNA 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 xml:space="preserve"> 50% </t>
    </r>
  </si>
  <si>
    <r>
      <t xml:space="preserve">SKŁADKA CZŁONKOWSKA ROCZNA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>75%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</si>
  <si>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>ROCZNA ULGOWA 25%</t>
    </r>
    <r>
      <rPr>
        <sz val="10"/>
        <rFont val="Calibri"/>
        <family val="2"/>
        <charset val="238"/>
      </rPr>
      <t xml:space="preserve">                                           1.członkowie odznaczeni srebrną odznaką PZW                                                                                                                                                        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</si>
  <si>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75 %                                                           1.młodzież szkolna, studenci  w wieku od 17-24 lat </t>
    </r>
  </si>
  <si>
    <r>
      <t>SKŁADKA OKRĘGOWA NA OCHRONĘ I ZAGOSPODAROWANIE WÓD ROCZNA                                 1</t>
    </r>
    <r>
      <rPr>
        <b/>
        <sz val="10"/>
        <color indexed="36"/>
        <rFont val="Calibri"/>
        <family val="2"/>
        <charset val="238"/>
      </rPr>
      <t xml:space="preserve">.członkowie odznaczeni odznaką PZW złotą z wieńcami                                                                                                                  2.członkowie uczestnicy do lat 16    </t>
    </r>
  </si>
  <si>
    <t>WYLICZENIE LIMITU DIET DLA ZARZĄDU KOŁA 5 % W ODPISIE  45 % KÓŁ</t>
  </si>
  <si>
    <t xml:space="preserve">DIETY DLA  ZARZĄDU KOŁA/SKARBNIKA </t>
  </si>
  <si>
    <t>DOBROWOLNE   SKŁADKI NA ZAGOSPODAROWANIE  I OCHRONĘ WÓD</t>
  </si>
  <si>
    <t xml:space="preserve">EKWIWALENT  </t>
  </si>
  <si>
    <r>
      <t xml:space="preserve">           </t>
    </r>
    <r>
      <rPr>
        <b/>
        <sz val="12"/>
        <rFont val="Calibri"/>
        <family val="2"/>
        <charset val="238"/>
      </rPr>
      <t xml:space="preserve">   PRELIMINARZ WYDATKÓW STATUTOWYCH PZW NA 2024 ROK</t>
    </r>
  </si>
  <si>
    <t>PRELIMINARZ PRZYCHODÓW WYDATKÓW NA ZAGOSPODAROWANIE I OCHRONĘ WÓD NA 2024 ROK</t>
  </si>
  <si>
    <t>PODZIAŁ ŚRODKÓW FINANSOWYCH POZOSTAŁYCH NA STANIE KOŁA NA KONIEC 2023 R.</t>
  </si>
  <si>
    <r>
      <rPr>
        <u/>
        <sz val="10"/>
        <rFont val="Calibri"/>
        <family val="2"/>
        <charset val="238"/>
      </rPr>
      <t xml:space="preserve">PRZEWIDYWANY STAN ŚRODKÓW PIENIĘŻNYCH  NA KONIEC 2023 ROKU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</t>
    </r>
    <r>
      <rPr>
        <u/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CELE NA KTÓRE BĘDĄ WYKORZYSTANE   ZGROMADZONE  ŚRODKI              W  ROKU 2024</t>
    </r>
  </si>
  <si>
    <t>DZIAŁALNOŚĆ ORGANIZACYJNA</t>
  </si>
  <si>
    <t>SPORT I REKREACJA</t>
  </si>
  <si>
    <t>INNE</t>
  </si>
  <si>
    <t xml:space="preserve">PLANOWANY STAN ŚRODKÓW PIENIĘŻNYCH NA KONIEC 2024 ROKU </t>
  </si>
  <si>
    <t>PRELIMINARZ BUDŻETOWY NA 2024 ROK</t>
  </si>
  <si>
    <t>USŁUGI STANIC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</si>
</sst>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%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0"/>
      <color indexed="36"/>
      <name val="Calibri"/>
      <family val="2"/>
      <charset val="238"/>
    </font>
    <font>
      <b/>
      <i/>
      <sz val="10"/>
      <color indexed="36"/>
      <name val="Calibri"/>
      <family val="2"/>
      <charset val="238"/>
    </font>
    <font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6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2" fontId="15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7" fillId="0" borderId="0" xfId="0" applyFont="1"/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4" fontId="13" fillId="0" borderId="0" xfId="0" applyNumberFormat="1" applyFont="1"/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164" fontId="17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4" fontId="17" fillId="0" borderId="0" xfId="0" applyNumberFormat="1" applyFont="1" applyAlignment="1">
      <alignment vertical="top"/>
    </xf>
    <xf numFmtId="44" fontId="17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4" fontId="17" fillId="0" borderId="1" xfId="0" applyNumberFormat="1" applyFont="1" applyBorder="1" applyAlignment="1" applyProtection="1">
      <alignment horizontal="right" vertical="top"/>
      <protection locked="0"/>
    </xf>
    <xf numFmtId="4" fontId="17" fillId="0" borderId="1" xfId="1" applyNumberFormat="1" applyFont="1" applyFill="1" applyBorder="1" applyAlignment="1" applyProtection="1">
      <alignment horizontal="right" vertical="top"/>
      <protection locked="0"/>
    </xf>
    <xf numFmtId="0" fontId="17" fillId="0" borderId="0" xfId="0" applyFont="1" applyAlignment="1" applyProtection="1">
      <alignment vertical="top"/>
      <protection locked="0"/>
    </xf>
    <xf numFmtId="4" fontId="17" fillId="0" borderId="0" xfId="0" applyNumberFormat="1" applyFont="1" applyAlignment="1" applyProtection="1">
      <alignment horizontal="right"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left" vertical="top"/>
      <protection locked="0"/>
    </xf>
    <xf numFmtId="4" fontId="17" fillId="0" borderId="0" xfId="0" applyNumberFormat="1" applyFont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4" fontId="21" fillId="0" borderId="5" xfId="0" applyNumberFormat="1" applyFont="1" applyBorder="1" applyAlignment="1">
      <alignment horizontal="center" vertical="top" wrapText="1"/>
    </xf>
    <xf numFmtId="4" fontId="21" fillId="0" borderId="6" xfId="0" applyNumberFormat="1" applyFont="1" applyBorder="1" applyAlignment="1">
      <alignment horizontal="center" vertical="top" wrapText="1"/>
    </xf>
    <xf numFmtId="0" fontId="20" fillId="0" borderId="0" xfId="0" applyFont="1"/>
    <xf numFmtId="0" fontId="19" fillId="0" borderId="0" xfId="0" applyFont="1"/>
    <xf numFmtId="4" fontId="17" fillId="0" borderId="0" xfId="0" applyNumberFormat="1" applyFont="1"/>
    <xf numFmtId="44" fontId="17" fillId="0" borderId="0" xfId="0" applyNumberFormat="1" applyFont="1"/>
    <xf numFmtId="0" fontId="17" fillId="0" borderId="7" xfId="0" applyFont="1" applyBorder="1" applyAlignment="1">
      <alignment horizontal="left" vertical="top"/>
    </xf>
    <xf numFmtId="4" fontId="17" fillId="0" borderId="8" xfId="0" applyNumberFormat="1" applyFont="1" applyBorder="1" applyAlignment="1" applyProtection="1">
      <alignment horizontal="right" vertical="top"/>
      <protection locked="0"/>
    </xf>
    <xf numFmtId="0" fontId="17" fillId="0" borderId="9" xfId="0" applyFont="1" applyBorder="1" applyAlignment="1">
      <alignment horizontal="left" vertical="top"/>
    </xf>
    <xf numFmtId="4" fontId="17" fillId="0" borderId="10" xfId="0" applyNumberFormat="1" applyFont="1" applyBorder="1" applyAlignment="1" applyProtection="1">
      <alignment horizontal="center" vertical="center"/>
      <protection locked="0"/>
    </xf>
    <xf numFmtId="4" fontId="17" fillId="0" borderId="8" xfId="1" applyNumberFormat="1" applyFont="1" applyFill="1" applyBorder="1" applyAlignment="1" applyProtection="1">
      <alignment horizontal="center" vertical="top"/>
      <protection locked="0"/>
    </xf>
    <xf numFmtId="4" fontId="17" fillId="0" borderId="11" xfId="1" applyNumberFormat="1" applyFont="1" applyFill="1" applyBorder="1" applyAlignment="1" applyProtection="1">
      <alignment horizontal="center" vertical="top"/>
      <protection locked="0"/>
    </xf>
    <xf numFmtId="4" fontId="17" fillId="0" borderId="12" xfId="1" applyNumberFormat="1" applyFont="1" applyFill="1" applyBorder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4" fontId="12" fillId="0" borderId="13" xfId="1" applyFont="1" applyFill="1" applyBorder="1" applyAlignment="1" applyProtection="1">
      <alignment horizontal="left" vertical="top"/>
    </xf>
    <xf numFmtId="44" fontId="12" fillId="0" borderId="13" xfId="1" applyFont="1" applyFill="1" applyBorder="1" applyAlignment="1" applyProtection="1">
      <alignment horizontal="right" vertical="top"/>
    </xf>
    <xf numFmtId="44" fontId="12" fillId="0" borderId="14" xfId="1" applyFont="1" applyFill="1" applyBorder="1" applyAlignment="1" applyProtection="1">
      <alignment horizontal="right" vertical="top"/>
    </xf>
    <xf numFmtId="44" fontId="12" fillId="0" borderId="1" xfId="1" applyFont="1" applyFill="1" applyBorder="1" applyAlignment="1" applyProtection="1">
      <alignment horizontal="left" vertical="top"/>
    </xf>
    <xf numFmtId="0" fontId="23" fillId="0" borderId="1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16" xfId="0" applyFont="1" applyBorder="1" applyAlignment="1">
      <alignment horizontal="left" vertical="center"/>
    </xf>
    <xf numFmtId="2" fontId="18" fillId="0" borderId="15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4" fontId="18" fillId="0" borderId="16" xfId="0" applyNumberFormat="1" applyFont="1" applyBorder="1" applyAlignment="1">
      <alignment horizontal="right" vertical="center"/>
    </xf>
    <xf numFmtId="4" fontId="18" fillId="0" borderId="33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wrapText="1"/>
    </xf>
    <xf numFmtId="2" fontId="18" fillId="0" borderId="18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 applyProtection="1">
      <alignment horizontal="center" vertical="center"/>
      <protection locked="0"/>
    </xf>
    <xf numFmtId="4" fontId="18" fillId="0" borderId="17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18" xfId="0" applyNumberFormat="1" applyFont="1" applyBorder="1" applyAlignment="1">
      <alignment horizontal="right" vertical="center"/>
    </xf>
    <xf numFmtId="0" fontId="12" fillId="0" borderId="42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top"/>
    </xf>
    <xf numFmtId="9" fontId="12" fillId="0" borderId="34" xfId="0" applyNumberFormat="1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vertical="center"/>
    </xf>
    <xf numFmtId="4" fontId="18" fillId="0" borderId="33" xfId="0" applyNumberFormat="1" applyFont="1" applyBorder="1" applyAlignment="1">
      <alignment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2" fontId="18" fillId="0" borderId="47" xfId="0" applyNumberFormat="1" applyFont="1" applyBorder="1" applyAlignment="1">
      <alignment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4" fontId="18" fillId="0" borderId="49" xfId="0" applyNumberFormat="1" applyFont="1" applyBorder="1" applyAlignment="1">
      <alignment vertical="center"/>
    </xf>
    <xf numFmtId="4" fontId="18" fillId="0" borderId="47" xfId="0" applyNumberFormat="1" applyFont="1" applyBorder="1" applyAlignment="1">
      <alignment horizontal="center" vertical="center"/>
    </xf>
    <xf numFmtId="4" fontId="18" fillId="0" borderId="50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3" xfId="0" applyFont="1" applyBorder="1" applyAlignment="1">
      <alignment vertical="center"/>
    </xf>
    <xf numFmtId="2" fontId="18" fillId="0" borderId="36" xfId="0" applyNumberFormat="1" applyFont="1" applyBorder="1" applyAlignment="1">
      <alignment vertical="center"/>
    </xf>
    <xf numFmtId="3" fontId="18" fillId="0" borderId="36" xfId="0" applyNumberFormat="1" applyFont="1" applyBorder="1" applyAlignment="1" applyProtection="1">
      <alignment horizontal="center" vertical="center"/>
      <protection locked="0"/>
    </xf>
    <xf numFmtId="4" fontId="18" fillId="0" borderId="36" xfId="0" applyNumberFormat="1" applyFont="1" applyBorder="1" applyAlignment="1">
      <alignment vertical="center"/>
    </xf>
    <xf numFmtId="4" fontId="18" fillId="0" borderId="38" xfId="0" applyNumberFormat="1" applyFont="1" applyBorder="1" applyAlignment="1">
      <alignment vertical="center"/>
    </xf>
    <xf numFmtId="4" fontId="18" fillId="0" borderId="36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45" xfId="0" applyNumberFormat="1" applyFont="1" applyBorder="1" applyAlignment="1">
      <alignment horizontal="right" vertical="center"/>
    </xf>
    <xf numFmtId="4" fontId="18" fillId="0" borderId="46" xfId="0" applyNumberFormat="1" applyFont="1" applyBorder="1" applyAlignment="1">
      <alignment vertical="center"/>
    </xf>
    <xf numFmtId="4" fontId="18" fillId="0" borderId="32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right" vertical="center"/>
    </xf>
    <xf numFmtId="4" fontId="18" fillId="0" borderId="51" xfId="0" applyNumberFormat="1" applyFont="1" applyBorder="1" applyAlignment="1">
      <alignment vertical="center"/>
    </xf>
    <xf numFmtId="4" fontId="18" fillId="0" borderId="4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4" fontId="18" fillId="0" borderId="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2" fillId="0" borderId="52" xfId="0" applyFont="1" applyBorder="1" applyAlignment="1">
      <alignment vertical="top" wrapText="1"/>
    </xf>
    <xf numFmtId="4" fontId="14" fillId="0" borderId="17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12" fillId="0" borderId="45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28" fillId="0" borderId="4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/>
    </xf>
    <xf numFmtId="2" fontId="18" fillId="0" borderId="31" xfId="0" applyNumberFormat="1" applyFont="1" applyBorder="1" applyAlignment="1">
      <alignment vertical="center"/>
    </xf>
    <xf numFmtId="2" fontId="18" fillId="0" borderId="20" xfId="0" applyNumberFormat="1" applyFont="1" applyBorder="1" applyAlignment="1" applyProtection="1">
      <alignment vertical="center"/>
      <protection locked="0"/>
    </xf>
    <xf numFmtId="2" fontId="18" fillId="0" borderId="48" xfId="0" applyNumberFormat="1" applyFont="1" applyBorder="1" applyAlignment="1" applyProtection="1">
      <alignment vertical="center"/>
      <protection locked="0"/>
    </xf>
    <xf numFmtId="3" fontId="18" fillId="0" borderId="45" xfId="0" applyNumberFormat="1" applyFont="1" applyBorder="1" applyAlignment="1">
      <alignment horizontal="center" vertical="center"/>
    </xf>
    <xf numFmtId="3" fontId="18" fillId="3" borderId="42" xfId="0" applyNumberFormat="1" applyFont="1" applyFill="1" applyBorder="1" applyAlignment="1" applyProtection="1">
      <alignment horizontal="center" vertical="center"/>
      <protection locked="0"/>
    </xf>
    <xf numFmtId="3" fontId="18" fillId="3" borderId="47" xfId="0" applyNumberFormat="1" applyFont="1" applyFill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center" vertical="center"/>
    </xf>
    <xf numFmtId="4" fontId="18" fillId="0" borderId="42" xfId="0" applyNumberFormat="1" applyFont="1" applyBorder="1" applyAlignment="1" applyProtection="1">
      <alignment horizontal="right" vertical="center"/>
      <protection locked="0"/>
    </xf>
    <xf numFmtId="4" fontId="18" fillId="0" borderId="47" xfId="0" applyNumberFormat="1" applyFont="1" applyBorder="1" applyAlignment="1" applyProtection="1">
      <alignment horizontal="right" vertical="center"/>
      <protection locked="0"/>
    </xf>
    <xf numFmtId="4" fontId="18" fillId="0" borderId="45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0" fontId="29" fillId="0" borderId="0" xfId="0" applyFont="1"/>
    <xf numFmtId="9" fontId="30" fillId="0" borderId="17" xfId="0" applyNumberFormat="1" applyFont="1" applyBorder="1" applyAlignment="1">
      <alignment horizontal="center" vertical="center"/>
    </xf>
    <xf numFmtId="9" fontId="30" fillId="0" borderId="16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9" fontId="30" fillId="0" borderId="6" xfId="0" applyNumberFormat="1" applyFont="1" applyBorder="1" applyAlignment="1">
      <alignment horizontal="center" vertical="center"/>
    </xf>
    <xf numFmtId="4" fontId="29" fillId="0" borderId="0" xfId="0" applyNumberFormat="1" applyFont="1"/>
    <xf numFmtId="4" fontId="30" fillId="0" borderId="2" xfId="0" applyNumberFormat="1" applyFont="1" applyBorder="1" applyAlignment="1">
      <alignment horizontal="right" vertical="center"/>
    </xf>
    <xf numFmtId="9" fontId="30" fillId="2" borderId="36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13" fillId="0" borderId="18" xfId="0" applyNumberFormat="1" applyFont="1" applyBorder="1"/>
    <xf numFmtId="4" fontId="29" fillId="0" borderId="17" xfId="0" applyNumberFormat="1" applyFont="1" applyBorder="1"/>
    <xf numFmtId="0" fontId="12" fillId="0" borderId="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vertical="center"/>
    </xf>
    <xf numFmtId="9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center"/>
    </xf>
    <xf numFmtId="9" fontId="30" fillId="0" borderId="34" xfId="0" applyNumberFormat="1" applyFont="1" applyBorder="1" applyAlignment="1">
      <alignment horizontal="center" vertical="center"/>
    </xf>
    <xf numFmtId="9" fontId="30" fillId="0" borderId="3" xfId="0" applyNumberFormat="1" applyFont="1" applyBorder="1" applyAlignment="1">
      <alignment horizontal="center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9" fontId="30" fillId="0" borderId="52" xfId="0" applyNumberFormat="1" applyFont="1" applyBorder="1" applyAlignment="1">
      <alignment horizontal="center" vertical="center"/>
    </xf>
    <xf numFmtId="9" fontId="30" fillId="0" borderId="20" xfId="0" applyNumberFormat="1" applyFont="1" applyBorder="1" applyAlignment="1">
      <alignment horizontal="center" vertical="center"/>
    </xf>
    <xf numFmtId="9" fontId="30" fillId="0" borderId="31" xfId="0" applyNumberFormat="1" applyFont="1" applyBorder="1" applyAlignment="1">
      <alignment vertical="center"/>
    </xf>
    <xf numFmtId="9" fontId="30" fillId="0" borderId="20" xfId="0" applyNumberFormat="1" applyFont="1" applyBorder="1" applyAlignment="1">
      <alignment vertical="center"/>
    </xf>
    <xf numFmtId="9" fontId="30" fillId="0" borderId="48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horizontal="right" vertical="center"/>
    </xf>
    <xf numFmtId="9" fontId="31" fillId="0" borderId="0" xfId="0" applyNumberFormat="1" applyFont="1" applyAlignment="1">
      <alignment horizontal="right"/>
    </xf>
    <xf numFmtId="2" fontId="30" fillId="0" borderId="17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Continuous"/>
    </xf>
    <xf numFmtId="4" fontId="30" fillId="0" borderId="0" xfId="0" applyNumberFormat="1" applyFont="1" applyAlignment="1">
      <alignment horizontal="center" vertical="center"/>
    </xf>
    <xf numFmtId="9" fontId="30" fillId="2" borderId="16" xfId="0" applyNumberFormat="1" applyFont="1" applyFill="1" applyBorder="1" applyAlignment="1">
      <alignment horizontal="center" vertical="center"/>
    </xf>
    <xf numFmtId="2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2" borderId="0" xfId="0" applyFont="1" applyFill="1" applyAlignment="1">
      <alignment vertical="center" wrapText="1"/>
    </xf>
    <xf numFmtId="3" fontId="0" fillId="0" borderId="0" xfId="0" applyNumberFormat="1"/>
    <xf numFmtId="0" fontId="17" fillId="0" borderId="2" xfId="0" applyFont="1" applyBorder="1" applyAlignment="1">
      <alignment vertical="center" wrapText="1"/>
    </xf>
    <xf numFmtId="2" fontId="14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2" fontId="14" fillId="2" borderId="47" xfId="0" applyNumberFormat="1" applyFont="1" applyFill="1" applyBorder="1" applyAlignment="1">
      <alignment horizontal="center" vertical="center"/>
    </xf>
    <xf numFmtId="4" fontId="18" fillId="0" borderId="49" xfId="0" applyNumberFormat="1" applyFont="1" applyBorder="1" applyAlignment="1">
      <alignment horizontal="right" vertical="center"/>
    </xf>
    <xf numFmtId="165" fontId="30" fillId="0" borderId="20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9" fontId="30" fillId="0" borderId="37" xfId="0" applyNumberFormat="1" applyFont="1" applyBorder="1" applyAlignment="1">
      <alignment horizontal="center" vertical="center"/>
    </xf>
    <xf numFmtId="9" fontId="30" fillId="0" borderId="46" xfId="0" applyNumberFormat="1" applyFont="1" applyBorder="1" applyAlignment="1">
      <alignment horizontal="center" vertical="center"/>
    </xf>
    <xf numFmtId="9" fontId="30" fillId="0" borderId="19" xfId="0" applyNumberFormat="1" applyFont="1" applyBorder="1" applyAlignment="1">
      <alignment horizontal="center" vertical="center"/>
    </xf>
    <xf numFmtId="165" fontId="30" fillId="0" borderId="19" xfId="0" applyNumberFormat="1" applyFont="1" applyBorder="1" applyAlignment="1">
      <alignment horizontal="center" vertical="center"/>
    </xf>
    <xf numFmtId="9" fontId="30" fillId="0" borderId="49" xfId="0" applyNumberFormat="1" applyFont="1" applyBorder="1" applyAlignment="1">
      <alignment horizontal="center" vertical="center"/>
    </xf>
    <xf numFmtId="4" fontId="17" fillId="0" borderId="1" xfId="1" applyNumberFormat="1" applyFont="1" applyFill="1" applyBorder="1" applyAlignment="1" applyProtection="1">
      <alignment horizontal="right" vertical="top"/>
    </xf>
    <xf numFmtId="4" fontId="17" fillId="0" borderId="0" xfId="0" applyNumberFormat="1" applyFont="1" applyAlignment="1">
      <alignment horizontal="left" vertical="top"/>
    </xf>
    <xf numFmtId="4" fontId="17" fillId="0" borderId="1" xfId="0" applyNumberFormat="1" applyFont="1" applyBorder="1" applyAlignment="1">
      <alignment horizontal="right" vertical="top"/>
    </xf>
    <xf numFmtId="4" fontId="17" fillId="0" borderId="8" xfId="0" applyNumberFormat="1" applyFont="1" applyBorder="1" applyAlignment="1">
      <alignment horizontal="right" vertical="top"/>
    </xf>
    <xf numFmtId="0" fontId="23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30" fillId="0" borderId="42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right" vertical="top"/>
    </xf>
    <xf numFmtId="4" fontId="18" fillId="0" borderId="31" xfId="0" applyNumberFormat="1" applyFont="1" applyBorder="1" applyAlignment="1">
      <alignment horizontal="right" vertical="center"/>
    </xf>
    <xf numFmtId="4" fontId="18" fillId="0" borderId="20" xfId="0" applyNumberFormat="1" applyFont="1" applyBorder="1" applyAlignment="1">
      <alignment horizontal="right" vertical="center"/>
    </xf>
    <xf numFmtId="4" fontId="18" fillId="0" borderId="48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vertical="center"/>
    </xf>
    <xf numFmtId="4" fontId="18" fillId="0" borderId="20" xfId="0" applyNumberFormat="1" applyFont="1" applyBorder="1" applyAlignment="1">
      <alignment vertical="center"/>
    </xf>
    <xf numFmtId="4" fontId="18" fillId="0" borderId="48" xfId="0" applyNumberFormat="1" applyFont="1" applyBorder="1" applyAlignment="1">
      <alignment vertical="center"/>
    </xf>
    <xf numFmtId="4" fontId="18" fillId="0" borderId="32" xfId="0" applyNumberFormat="1" applyFont="1" applyBorder="1" applyAlignment="1">
      <alignment horizontal="right" vertical="center"/>
    </xf>
    <xf numFmtId="4" fontId="18" fillId="0" borderId="51" xfId="0" applyNumberFormat="1" applyFont="1" applyBorder="1" applyAlignment="1">
      <alignment horizontal="right" vertical="center"/>
    </xf>
    <xf numFmtId="4" fontId="18" fillId="0" borderId="50" xfId="0" applyNumberFormat="1" applyFont="1" applyBorder="1" applyAlignment="1">
      <alignment horizontal="right" vertical="center"/>
    </xf>
    <xf numFmtId="2" fontId="14" fillId="2" borderId="31" xfId="0" applyNumberFormat="1" applyFont="1" applyFill="1" applyBorder="1" applyAlignment="1">
      <alignment vertical="center"/>
    </xf>
    <xf numFmtId="2" fontId="18" fillId="0" borderId="20" xfId="0" applyNumberFormat="1" applyFont="1" applyBorder="1" applyAlignment="1">
      <alignment vertical="center"/>
    </xf>
    <xf numFmtId="2" fontId="18" fillId="0" borderId="48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2" fontId="18" fillId="0" borderId="45" xfId="0" applyNumberFormat="1" applyFont="1" applyBorder="1" applyAlignment="1">
      <alignment horizontal="center" vertical="center"/>
    </xf>
    <xf numFmtId="2" fontId="18" fillId="0" borderId="47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9" fontId="30" fillId="0" borderId="40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4" fontId="18" fillId="0" borderId="41" xfId="0" applyNumberFormat="1" applyFont="1" applyBorder="1" applyAlignment="1">
      <alignment horizontal="right" vertical="center"/>
    </xf>
    <xf numFmtId="4" fontId="18" fillId="0" borderId="22" xfId="0" applyNumberFormat="1" applyFont="1" applyBorder="1" applyAlignment="1">
      <alignment horizontal="right" vertical="center"/>
    </xf>
    <xf numFmtId="4" fontId="18" fillId="0" borderId="40" xfId="0" applyNumberFormat="1" applyFont="1" applyBorder="1" applyAlignment="1">
      <alignment horizontal="right" vertical="center"/>
    </xf>
    <xf numFmtId="4" fontId="18" fillId="0" borderId="44" xfId="0" applyNumberFormat="1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4" fontId="18" fillId="0" borderId="36" xfId="0" applyNumberFormat="1" applyFont="1" applyBorder="1" applyAlignment="1">
      <alignment horizontal="right" vertical="center"/>
    </xf>
    <xf numFmtId="0" fontId="28" fillId="0" borderId="4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2" fontId="14" fillId="0" borderId="45" xfId="0" applyNumberFormat="1" applyFont="1" applyBorder="1" applyAlignment="1">
      <alignment vertical="center"/>
    </xf>
    <xf numFmtId="2" fontId="14" fillId="0" borderId="44" xfId="0" applyNumberFormat="1" applyFont="1" applyBorder="1" applyAlignment="1">
      <alignment vertical="center"/>
    </xf>
    <xf numFmtId="3" fontId="18" fillId="0" borderId="40" xfId="0" applyNumberFormat="1" applyFont="1" applyBorder="1" applyAlignment="1" applyProtection="1">
      <alignment horizontal="center" vertical="center"/>
      <protection locked="0"/>
    </xf>
    <xf numFmtId="3" fontId="18" fillId="0" borderId="44" xfId="0" applyNumberFormat="1" applyFont="1" applyBorder="1" applyAlignment="1" applyProtection="1">
      <alignment horizontal="center" vertical="center"/>
      <protection locked="0"/>
    </xf>
    <xf numFmtId="9" fontId="30" fillId="0" borderId="53" xfId="0" applyNumberFormat="1" applyFont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4" fontId="18" fillId="0" borderId="33" xfId="0" applyNumberFormat="1" applyFont="1" applyBorder="1" applyAlignment="1">
      <alignment horizontal="right" vertical="center"/>
    </xf>
    <xf numFmtId="9" fontId="30" fillId="0" borderId="16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right" vertical="center"/>
    </xf>
    <xf numFmtId="2" fontId="18" fillId="0" borderId="40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4" fontId="18" fillId="0" borderId="16" xfId="0" applyNumberFormat="1" applyFont="1" applyBorder="1" applyAlignment="1">
      <alignment horizontal="right" vertical="center"/>
    </xf>
    <xf numFmtId="9" fontId="30" fillId="0" borderId="34" xfId="0" applyNumberFormat="1" applyFont="1" applyBorder="1" applyAlignment="1">
      <alignment horizontal="center" vertical="center"/>
    </xf>
    <xf numFmtId="4" fontId="18" fillId="0" borderId="6" xfId="0" applyNumberFormat="1" applyFont="1" applyBorder="1" applyAlignment="1">
      <alignment horizontal="right" vertical="center"/>
    </xf>
    <xf numFmtId="0" fontId="28" fillId="0" borderId="4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2" fontId="18" fillId="0" borderId="45" xfId="0" applyNumberFormat="1" applyFont="1" applyBorder="1" applyAlignment="1">
      <alignment vertical="center"/>
    </xf>
    <xf numFmtId="2" fontId="18" fillId="0" borderId="42" xfId="0" applyNumberFormat="1" applyFont="1" applyBorder="1" applyAlignment="1">
      <alignment vertical="center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4" fontId="18" fillId="0" borderId="42" xfId="0" applyNumberFormat="1" applyFont="1" applyBorder="1" applyAlignment="1">
      <alignment horizontal="right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20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4" fontId="18" fillId="0" borderId="46" xfId="0" applyNumberFormat="1" applyFont="1" applyBorder="1" applyAlignment="1">
      <alignment horizontal="right" vertical="center"/>
    </xf>
    <xf numFmtId="4" fontId="18" fillId="0" borderId="19" xfId="0" applyNumberFormat="1" applyFont="1" applyBorder="1" applyAlignment="1">
      <alignment horizontal="right" vertical="center"/>
    </xf>
    <xf numFmtId="0" fontId="32" fillId="2" borderId="3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2" fontId="18" fillId="0" borderId="32" xfId="0" applyNumberFormat="1" applyFont="1" applyBorder="1" applyAlignment="1">
      <alignment horizontal="right" vertical="center"/>
    </xf>
    <xf numFmtId="2" fontId="18" fillId="0" borderId="50" xfId="0" applyNumberFormat="1" applyFont="1" applyBorder="1" applyAlignment="1">
      <alignment horizontal="right"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9" fontId="30" fillId="0" borderId="48" xfId="0" applyNumberFormat="1" applyFont="1" applyBorder="1" applyAlignment="1">
      <alignment horizontal="center" vertical="center"/>
    </xf>
    <xf numFmtId="4" fontId="18" fillId="0" borderId="49" xfId="0" applyNumberFormat="1" applyFont="1" applyBorder="1" applyAlignment="1">
      <alignment horizontal="right" vertical="center"/>
    </xf>
    <xf numFmtId="9" fontId="30" fillId="0" borderId="47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2" fontId="18" fillId="0" borderId="39" xfId="0" applyNumberFormat="1" applyFont="1" applyBorder="1" applyAlignment="1">
      <alignment horizontal="right" vertical="center"/>
    </xf>
    <xf numFmtId="2" fontId="18" fillId="0" borderId="43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3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16" fillId="0" borderId="36" xfId="0" applyNumberFormat="1" applyFont="1" applyBorder="1" applyAlignment="1">
      <alignment horizontal="center" vertical="center" wrapText="1"/>
    </xf>
    <xf numFmtId="2" fontId="23" fillId="0" borderId="16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18" xfId="0" applyFont="1" applyBorder="1" applyAlignment="1" applyProtection="1">
      <alignment horizontal="center" vertical="top"/>
      <protection locked="0"/>
    </xf>
    <xf numFmtId="0" fontId="17" fillId="0" borderId="19" xfId="0" applyFont="1" applyBorder="1" applyAlignment="1">
      <alignment horizontal="left" wrapText="1"/>
    </xf>
    <xf numFmtId="0" fontId="17" fillId="0" borderId="20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3" xfId="0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43"/>
  <sheetViews>
    <sheetView tabSelected="1" zoomScaleNormal="100" workbookViewId="0">
      <selection activeCell="C8" sqref="C8"/>
    </sheetView>
  </sheetViews>
  <sheetFormatPr defaultColWidth="8.88671875" defaultRowHeight="14.4" x14ac:dyDescent="0.3"/>
  <cols>
    <col min="1" max="1" width="3.5546875" style="9" customWidth="1"/>
    <col min="2" max="2" width="47.6640625" style="2" customWidth="1"/>
    <col min="3" max="3" width="8.88671875" style="2" customWidth="1"/>
    <col min="4" max="4" width="8.44140625" style="10" customWidth="1"/>
    <col min="5" max="5" width="14.33203125" style="11" customWidth="1"/>
    <col min="6" max="6" width="5.109375" style="186" customWidth="1"/>
    <col min="7" max="7" width="13.33203125" style="2" customWidth="1"/>
    <col min="8" max="8" width="5.109375" style="186" customWidth="1"/>
    <col min="9" max="9" width="12.6640625" style="2" customWidth="1"/>
    <col min="10" max="10" width="5.109375" style="193" customWidth="1"/>
    <col min="11" max="11" width="12.44140625" style="2" customWidth="1"/>
    <col min="12" max="12" width="8.88671875" style="2"/>
    <col min="13" max="13" width="8.88671875" style="155"/>
    <col min="14" max="14" width="10.33203125" style="2" customWidth="1"/>
    <col min="15" max="15" width="10.5546875" style="2" customWidth="1"/>
    <col min="16" max="16384" width="8.88671875" style="2"/>
  </cols>
  <sheetData>
    <row r="1" spans="1:15" x14ac:dyDescent="0.3">
      <c r="A1" s="1"/>
      <c r="B1" s="16"/>
      <c r="C1" s="16"/>
      <c r="D1" s="17"/>
      <c r="E1" s="309" t="s">
        <v>0</v>
      </c>
      <c r="F1" s="309"/>
      <c r="G1" s="309"/>
      <c r="H1" s="309"/>
      <c r="I1" s="309"/>
      <c r="J1" s="309"/>
      <c r="K1" s="309"/>
    </row>
    <row r="2" spans="1:15" ht="15" thickBot="1" x14ac:dyDescent="0.35">
      <c r="A2" s="310" t="s">
        <v>37</v>
      </c>
      <c r="B2" s="310"/>
      <c r="C2" s="18"/>
      <c r="D2" s="17"/>
      <c r="E2" s="19"/>
      <c r="F2" s="174"/>
      <c r="G2" s="18"/>
      <c r="H2" s="174"/>
      <c r="I2" s="18"/>
      <c r="J2" s="188"/>
      <c r="K2" s="18"/>
    </row>
    <row r="3" spans="1:15" s="14" customFormat="1" x14ac:dyDescent="0.3">
      <c r="A3" s="331" t="s">
        <v>102</v>
      </c>
      <c r="B3" s="332"/>
      <c r="C3" s="332"/>
      <c r="D3" s="332"/>
      <c r="E3" s="13"/>
      <c r="F3" s="175"/>
      <c r="G3" s="1"/>
      <c r="H3" s="175"/>
      <c r="I3" s="1"/>
      <c r="J3" s="189"/>
      <c r="M3" s="290" t="s">
        <v>90</v>
      </c>
      <c r="N3" s="291"/>
    </row>
    <row r="4" spans="1:15" ht="15" thickBot="1" x14ac:dyDescent="0.35">
      <c r="A4" s="1"/>
      <c r="B4" s="1"/>
      <c r="C4" s="1"/>
      <c r="D4" s="6"/>
      <c r="E4" s="20"/>
      <c r="F4" s="174"/>
      <c r="G4" s="1"/>
      <c r="H4" s="174"/>
      <c r="I4" s="1"/>
      <c r="J4" s="175"/>
      <c r="K4" s="1"/>
      <c r="M4" s="292"/>
      <c r="N4" s="293"/>
    </row>
    <row r="5" spans="1:15" ht="21.6" customHeight="1" thickBot="1" x14ac:dyDescent="0.35">
      <c r="A5" s="311" t="s">
        <v>38</v>
      </c>
      <c r="B5" s="313" t="s">
        <v>39</v>
      </c>
      <c r="C5" s="315" t="s">
        <v>40</v>
      </c>
      <c r="D5" s="317" t="s">
        <v>41</v>
      </c>
      <c r="E5" s="319" t="s">
        <v>2</v>
      </c>
      <c r="F5" s="328" t="s">
        <v>42</v>
      </c>
      <c r="G5" s="329"/>
      <c r="H5" s="329"/>
      <c r="I5" s="329"/>
      <c r="J5" s="329"/>
      <c r="K5" s="330"/>
      <c r="L5"/>
      <c r="M5" s="292"/>
      <c r="N5" s="293"/>
      <c r="O5" s="194"/>
    </row>
    <row r="6" spans="1:15" ht="13.95" customHeight="1" x14ac:dyDescent="0.3">
      <c r="A6" s="312"/>
      <c r="B6" s="314"/>
      <c r="C6" s="316"/>
      <c r="D6" s="318"/>
      <c r="E6" s="316"/>
      <c r="F6" s="320" t="s">
        <v>79</v>
      </c>
      <c r="G6" s="321"/>
      <c r="H6" s="324" t="s">
        <v>80</v>
      </c>
      <c r="I6" s="325"/>
      <c r="J6" s="324" t="s">
        <v>81</v>
      </c>
      <c r="K6" s="325"/>
      <c r="L6"/>
      <c r="M6" s="292"/>
      <c r="N6" s="293"/>
      <c r="O6" s="194"/>
    </row>
    <row r="7" spans="1:15" ht="15" thickBot="1" x14ac:dyDescent="0.35">
      <c r="A7" s="312"/>
      <c r="B7" s="314"/>
      <c r="C7" s="316"/>
      <c r="D7" s="318"/>
      <c r="E7" s="316"/>
      <c r="F7" s="322"/>
      <c r="G7" s="323"/>
      <c r="H7" s="326"/>
      <c r="I7" s="327"/>
      <c r="J7" s="326"/>
      <c r="K7" s="327"/>
      <c r="L7"/>
      <c r="M7" s="294"/>
      <c r="N7" s="295"/>
      <c r="O7" s="194"/>
    </row>
    <row r="8" spans="1:15" ht="31.95" customHeight="1" thickBot="1" x14ac:dyDescent="0.35">
      <c r="A8" s="296">
        <v>1</v>
      </c>
      <c r="B8" s="83" t="s">
        <v>65</v>
      </c>
      <c r="C8" s="84">
        <v>170</v>
      </c>
      <c r="D8" s="85"/>
      <c r="E8" s="86">
        <f>(C8*D8)</f>
        <v>0</v>
      </c>
      <c r="F8" s="176">
        <v>0.1</v>
      </c>
      <c r="G8" s="87">
        <f>E8*F8</f>
        <v>0</v>
      </c>
      <c r="H8" s="157">
        <v>0.45</v>
      </c>
      <c r="I8" s="87">
        <f>E8*H8</f>
        <v>0</v>
      </c>
      <c r="J8" s="190">
        <v>0.45</v>
      </c>
      <c r="K8" s="86">
        <f>E8*J8</f>
        <v>0</v>
      </c>
      <c r="L8"/>
      <c r="M8" s="165">
        <v>0.05</v>
      </c>
      <c r="N8" s="154">
        <f>M8*E8</f>
        <v>0</v>
      </c>
      <c r="O8"/>
    </row>
    <row r="9" spans="1:15" ht="31.95" customHeight="1" thickBot="1" x14ac:dyDescent="0.35">
      <c r="A9" s="297"/>
      <c r="B9" s="88" t="s">
        <v>84</v>
      </c>
      <c r="C9" s="89">
        <v>128</v>
      </c>
      <c r="D9" s="90"/>
      <c r="E9" s="91">
        <f>C9*D9</f>
        <v>0</v>
      </c>
      <c r="F9" s="177">
        <v>0.1</v>
      </c>
      <c r="G9" s="92">
        <f>E9*10%</f>
        <v>0</v>
      </c>
      <c r="H9" s="156">
        <v>0.45</v>
      </c>
      <c r="I9" s="92">
        <f>H9*E9</f>
        <v>0</v>
      </c>
      <c r="J9" s="156">
        <v>0.45</v>
      </c>
      <c r="K9" s="91">
        <f>J9*E9</f>
        <v>0</v>
      </c>
      <c r="L9"/>
      <c r="M9" s="156">
        <v>0.05</v>
      </c>
      <c r="N9" s="93">
        <f>M9*E9</f>
        <v>0</v>
      </c>
      <c r="O9"/>
    </row>
    <row r="10" spans="1:15" ht="20.399999999999999" customHeight="1" x14ac:dyDescent="0.3">
      <c r="A10" s="297"/>
      <c r="B10" s="83" t="s">
        <v>85</v>
      </c>
      <c r="C10" s="298">
        <v>85</v>
      </c>
      <c r="D10" s="281"/>
      <c r="E10" s="283">
        <f>C10*D10</f>
        <v>0</v>
      </c>
      <c r="F10" s="285">
        <v>0.1</v>
      </c>
      <c r="G10" s="288">
        <f>E10*F10</f>
        <v>0</v>
      </c>
      <c r="H10" s="287">
        <v>0.45</v>
      </c>
      <c r="I10" s="288">
        <f>E10*H10</f>
        <v>0</v>
      </c>
      <c r="J10" s="287">
        <v>0.45</v>
      </c>
      <c r="K10" s="283">
        <f>E10*J10</f>
        <v>0</v>
      </c>
      <c r="L10"/>
      <c r="M10" s="247">
        <v>0.05</v>
      </c>
      <c r="N10" s="305">
        <f>M10*E10</f>
        <v>0</v>
      </c>
      <c r="O10"/>
    </row>
    <row r="11" spans="1:15" ht="64.95" customHeight="1" thickBot="1" x14ac:dyDescent="0.35">
      <c r="A11" s="297"/>
      <c r="B11" s="170" t="s">
        <v>77</v>
      </c>
      <c r="C11" s="299"/>
      <c r="D11" s="300"/>
      <c r="E11" s="301"/>
      <c r="F11" s="302"/>
      <c r="G11" s="303"/>
      <c r="H11" s="304"/>
      <c r="I11" s="303"/>
      <c r="J11" s="304"/>
      <c r="K11" s="301"/>
      <c r="L11"/>
      <c r="M11" s="255"/>
      <c r="N11" s="306"/>
      <c r="O11"/>
    </row>
    <row r="12" spans="1:15" x14ac:dyDescent="0.3">
      <c r="A12" s="297"/>
      <c r="B12" s="83" t="s">
        <v>86</v>
      </c>
      <c r="C12" s="307">
        <v>43</v>
      </c>
      <c r="D12" s="263"/>
      <c r="E12" s="251">
        <f>(C12*D12)</f>
        <v>0</v>
      </c>
      <c r="F12" s="265">
        <v>0.1</v>
      </c>
      <c r="G12" s="249">
        <f>E12*F12</f>
        <v>0</v>
      </c>
      <c r="H12" s="247">
        <v>0.45</v>
      </c>
      <c r="I12" s="249">
        <f>E12*H12</f>
        <v>0</v>
      </c>
      <c r="J12" s="247">
        <v>0.45</v>
      </c>
      <c r="K12" s="251">
        <f>E12*J12</f>
        <v>0</v>
      </c>
      <c r="L12"/>
      <c r="M12" s="255">
        <v>0.05</v>
      </c>
      <c r="N12" s="273">
        <f>M12*E12</f>
        <v>0</v>
      </c>
      <c r="O12"/>
    </row>
    <row r="13" spans="1:15" ht="49.2" customHeight="1" thickBot="1" x14ac:dyDescent="0.35">
      <c r="A13" s="297"/>
      <c r="B13" s="169" t="s">
        <v>78</v>
      </c>
      <c r="C13" s="308"/>
      <c r="D13" s="264"/>
      <c r="E13" s="252"/>
      <c r="F13" s="266"/>
      <c r="G13" s="250"/>
      <c r="H13" s="248"/>
      <c r="I13" s="250"/>
      <c r="J13" s="248"/>
      <c r="K13" s="252"/>
      <c r="L13"/>
      <c r="M13" s="248"/>
      <c r="N13" s="275"/>
      <c r="O13"/>
    </row>
    <row r="14" spans="1:15" ht="22.2" customHeight="1" thickBot="1" x14ac:dyDescent="0.35">
      <c r="A14" s="95">
        <v>2</v>
      </c>
      <c r="B14" s="96" t="s">
        <v>43</v>
      </c>
      <c r="C14" s="97">
        <v>0</v>
      </c>
      <c r="D14" s="85"/>
      <c r="E14" s="86">
        <f>C14*D14</f>
        <v>0</v>
      </c>
      <c r="F14" s="176">
        <v>0</v>
      </c>
      <c r="G14" s="98">
        <v>0</v>
      </c>
      <c r="H14" s="157">
        <v>1</v>
      </c>
      <c r="I14" s="98">
        <v>0</v>
      </c>
      <c r="J14" s="157">
        <v>0</v>
      </c>
      <c r="K14" s="99" t="s">
        <v>3</v>
      </c>
      <c r="L14"/>
      <c r="M14" s="157">
        <v>0.05</v>
      </c>
      <c r="N14" s="100" t="s">
        <v>3</v>
      </c>
      <c r="O14"/>
    </row>
    <row r="15" spans="1:15" ht="15.6" customHeight="1" x14ac:dyDescent="0.3">
      <c r="A15" s="276">
        <v>3</v>
      </c>
      <c r="B15" s="101" t="s">
        <v>44</v>
      </c>
      <c r="C15" s="279">
        <v>30</v>
      </c>
      <c r="D15" s="281"/>
      <c r="E15" s="283">
        <f>(C15*D15)</f>
        <v>0</v>
      </c>
      <c r="F15" s="285">
        <v>0</v>
      </c>
      <c r="G15" s="288">
        <f>E15*F15</f>
        <v>0</v>
      </c>
      <c r="H15" s="287">
        <v>0</v>
      </c>
      <c r="I15" s="288">
        <f>E15*H15</f>
        <v>0</v>
      </c>
      <c r="J15" s="287">
        <v>1</v>
      </c>
      <c r="K15" s="283">
        <f>E15*J15</f>
        <v>0</v>
      </c>
      <c r="L15"/>
      <c r="M15" s="287">
        <v>0.05</v>
      </c>
      <c r="N15" s="253">
        <f>E15*5%</f>
        <v>0</v>
      </c>
      <c r="O15"/>
    </row>
    <row r="16" spans="1:15" ht="20.399999999999999" customHeight="1" x14ac:dyDescent="0.3">
      <c r="A16" s="277"/>
      <c r="B16" s="102" t="s">
        <v>45</v>
      </c>
      <c r="C16" s="280"/>
      <c r="D16" s="282"/>
      <c r="E16" s="284"/>
      <c r="F16" s="286"/>
      <c r="G16" s="289"/>
      <c r="H16" s="255"/>
      <c r="I16" s="289"/>
      <c r="J16" s="255"/>
      <c r="K16" s="284"/>
      <c r="L16"/>
      <c r="M16" s="255"/>
      <c r="N16" s="254"/>
      <c r="O16"/>
    </row>
    <row r="17" spans="1:15" ht="21.6" customHeight="1" thickBot="1" x14ac:dyDescent="0.35">
      <c r="A17" s="278"/>
      <c r="B17" s="103" t="s">
        <v>46</v>
      </c>
      <c r="C17" s="104">
        <v>0</v>
      </c>
      <c r="D17" s="105"/>
      <c r="E17" s="106">
        <f>C17*D17</f>
        <v>0</v>
      </c>
      <c r="F17" s="178">
        <v>0</v>
      </c>
      <c r="G17" s="107">
        <v>0</v>
      </c>
      <c r="H17" s="158">
        <v>0</v>
      </c>
      <c r="I17" s="107">
        <f>D17*E17</f>
        <v>0</v>
      </c>
      <c r="J17" s="158">
        <v>0.1</v>
      </c>
      <c r="K17" s="108" t="s">
        <v>3</v>
      </c>
      <c r="L17"/>
      <c r="M17" s="158">
        <v>0.05</v>
      </c>
      <c r="N17" s="109" t="s">
        <v>3</v>
      </c>
      <c r="O17"/>
    </row>
    <row r="18" spans="1:15" ht="14.4" customHeight="1" x14ac:dyDescent="0.3">
      <c r="A18" s="269">
        <v>4</v>
      </c>
      <c r="B18" s="110" t="s">
        <v>47</v>
      </c>
      <c r="C18" s="270">
        <v>10</v>
      </c>
      <c r="D18" s="272"/>
      <c r="E18" s="273">
        <f>(C18*D18)</f>
        <v>0</v>
      </c>
      <c r="F18" s="274">
        <v>1</v>
      </c>
      <c r="G18" s="267">
        <f>E18*F18</f>
        <v>0</v>
      </c>
      <c r="H18" s="268">
        <v>0</v>
      </c>
      <c r="I18" s="267">
        <f>E18*H18</f>
        <v>0</v>
      </c>
      <c r="J18" s="268">
        <v>0</v>
      </c>
      <c r="K18" s="253" t="s">
        <v>3</v>
      </c>
      <c r="L18"/>
      <c r="M18" s="268">
        <v>0.1</v>
      </c>
      <c r="N18" s="253" t="s">
        <v>3</v>
      </c>
      <c r="O18"/>
    </row>
    <row r="19" spans="1:15" x14ac:dyDescent="0.3">
      <c r="A19" s="269"/>
      <c r="B19" s="111" t="s">
        <v>48</v>
      </c>
      <c r="C19" s="271"/>
      <c r="D19" s="263"/>
      <c r="E19" s="251"/>
      <c r="F19" s="265"/>
      <c r="G19" s="249"/>
      <c r="H19" s="247"/>
      <c r="I19" s="249"/>
      <c r="J19" s="247"/>
      <c r="K19" s="254"/>
      <c r="L19"/>
      <c r="M19" s="247"/>
      <c r="N19" s="254"/>
      <c r="O19"/>
    </row>
    <row r="20" spans="1:15" ht="22.2" customHeight="1" thickBot="1" x14ac:dyDescent="0.35">
      <c r="A20" s="269"/>
      <c r="B20" s="112" t="s">
        <v>49</v>
      </c>
      <c r="C20" s="113">
        <v>0</v>
      </c>
      <c r="D20" s="114"/>
      <c r="E20" s="115">
        <f>C20*D20</f>
        <v>0</v>
      </c>
      <c r="F20" s="179">
        <v>1</v>
      </c>
      <c r="G20" s="116">
        <f>C20</f>
        <v>0</v>
      </c>
      <c r="H20" s="159">
        <v>1</v>
      </c>
      <c r="I20" s="116">
        <f>E20</f>
        <v>0</v>
      </c>
      <c r="J20" s="159">
        <v>0</v>
      </c>
      <c r="K20" s="117" t="s">
        <v>3</v>
      </c>
      <c r="L20"/>
      <c r="M20" s="159">
        <v>0.1</v>
      </c>
      <c r="N20" s="118" t="s">
        <v>3</v>
      </c>
      <c r="O20" s="166" t="s">
        <v>32</v>
      </c>
    </row>
    <row r="21" spans="1:15" ht="27.6" x14ac:dyDescent="0.3">
      <c r="A21" s="257">
        <v>5</v>
      </c>
      <c r="B21" s="238" t="s">
        <v>66</v>
      </c>
      <c r="C21" s="235">
        <f>175+80</f>
        <v>255</v>
      </c>
      <c r="D21" s="217"/>
      <c r="E21" s="226">
        <f>(C21*D21)</f>
        <v>0</v>
      </c>
      <c r="F21" s="220">
        <v>0</v>
      </c>
      <c r="G21" s="229">
        <f>E21*F21</f>
        <v>0</v>
      </c>
      <c r="H21" s="220">
        <v>1</v>
      </c>
      <c r="I21" s="229">
        <f>E21*H21</f>
        <v>0</v>
      </c>
      <c r="J21" s="220">
        <v>0</v>
      </c>
      <c r="K21" s="232">
        <f>E21*J21</f>
        <v>0</v>
      </c>
      <c r="L21"/>
      <c r="M21" s="160">
        <v>0.05</v>
      </c>
      <c r="N21" s="121">
        <f>M21*E21</f>
        <v>0</v>
      </c>
      <c r="O21"/>
    </row>
    <row r="22" spans="1:15" ht="42" thickBot="1" x14ac:dyDescent="0.35">
      <c r="A22" s="258"/>
      <c r="B22" s="239" t="s">
        <v>69</v>
      </c>
      <c r="C22" s="236">
        <v>254</v>
      </c>
      <c r="D22" s="216"/>
      <c r="E22" s="227">
        <f>(C22*D22)</f>
        <v>0</v>
      </c>
      <c r="F22" s="215">
        <v>0</v>
      </c>
      <c r="G22" s="230">
        <f>E22*F22</f>
        <v>0</v>
      </c>
      <c r="H22" s="215">
        <v>1</v>
      </c>
      <c r="I22" s="230">
        <f>E22*H22</f>
        <v>0</v>
      </c>
      <c r="J22" s="215">
        <v>0</v>
      </c>
      <c r="K22" s="233">
        <f>E22*J22</f>
        <v>0</v>
      </c>
      <c r="L22"/>
      <c r="M22" s="159">
        <v>0.05</v>
      </c>
      <c r="N22" s="124">
        <f>M22*E22</f>
        <v>0</v>
      </c>
      <c r="O22"/>
    </row>
    <row r="23" spans="1:15" ht="26.4" customHeight="1" thickBot="1" x14ac:dyDescent="0.35">
      <c r="A23" s="258"/>
      <c r="B23" s="240" t="s">
        <v>68</v>
      </c>
      <c r="C23" s="237">
        <v>253</v>
      </c>
      <c r="D23" s="221"/>
      <c r="E23" s="228">
        <f>(C23*D23)</f>
        <v>0</v>
      </c>
      <c r="F23" s="224">
        <v>0</v>
      </c>
      <c r="G23" s="231">
        <f>E23*F23</f>
        <v>0</v>
      </c>
      <c r="H23" s="224">
        <v>1</v>
      </c>
      <c r="I23" s="231">
        <f>E23*H23</f>
        <v>0</v>
      </c>
      <c r="J23" s="224">
        <v>0</v>
      </c>
      <c r="K23" s="234">
        <f>E23*J23</f>
        <v>0</v>
      </c>
      <c r="L23"/>
      <c r="M23" s="156">
        <v>0.05</v>
      </c>
      <c r="N23" s="173">
        <f>M23*E23</f>
        <v>0</v>
      </c>
      <c r="O23"/>
    </row>
    <row r="24" spans="1:15" ht="47.4" customHeight="1" thickBot="1" x14ac:dyDescent="0.35">
      <c r="A24" s="258"/>
      <c r="B24" s="125" t="s">
        <v>87</v>
      </c>
      <c r="C24" s="172">
        <v>192</v>
      </c>
      <c r="D24" s="126"/>
      <c r="E24" s="127">
        <f>C24*D24</f>
        <v>0</v>
      </c>
      <c r="F24" s="180">
        <v>0</v>
      </c>
      <c r="G24" s="128">
        <v>0</v>
      </c>
      <c r="H24" s="180">
        <v>1</v>
      </c>
      <c r="I24" s="128">
        <f>E24*H24</f>
        <v>0</v>
      </c>
      <c r="J24" s="204">
        <v>0</v>
      </c>
      <c r="K24" s="127">
        <v>0</v>
      </c>
      <c r="L24"/>
      <c r="M24" s="162">
        <v>0.05</v>
      </c>
      <c r="N24" s="129">
        <f>E24*M24</f>
        <v>0</v>
      </c>
      <c r="O24"/>
    </row>
    <row r="25" spans="1:15" ht="27" customHeight="1" x14ac:dyDescent="0.3">
      <c r="A25" s="259"/>
      <c r="B25" s="130" t="s">
        <v>67</v>
      </c>
      <c r="C25" s="261">
        <v>128</v>
      </c>
      <c r="D25" s="263"/>
      <c r="E25" s="251">
        <f>(C25*D25)</f>
        <v>0</v>
      </c>
      <c r="F25" s="265">
        <v>0</v>
      </c>
      <c r="G25" s="249">
        <f>E25*F25</f>
        <v>0</v>
      </c>
      <c r="H25" s="247">
        <v>1</v>
      </c>
      <c r="I25" s="249">
        <f>E25*H25</f>
        <v>0</v>
      </c>
      <c r="J25" s="247">
        <v>0</v>
      </c>
      <c r="K25" s="251">
        <f>E25*J25</f>
        <v>0</v>
      </c>
      <c r="L25"/>
      <c r="M25" s="247">
        <v>0.05</v>
      </c>
      <c r="N25" s="256">
        <f>M25*E25</f>
        <v>0</v>
      </c>
      <c r="O25"/>
    </row>
    <row r="26" spans="1:15" ht="86.4" customHeight="1" thickBot="1" x14ac:dyDescent="0.35">
      <c r="A26" s="259"/>
      <c r="B26" s="134" t="s">
        <v>82</v>
      </c>
      <c r="C26" s="262"/>
      <c r="D26" s="264"/>
      <c r="E26" s="252"/>
      <c r="F26" s="266"/>
      <c r="G26" s="250"/>
      <c r="H26" s="248"/>
      <c r="I26" s="250"/>
      <c r="J26" s="248"/>
      <c r="K26" s="252"/>
      <c r="L26" s="195"/>
      <c r="M26" s="255"/>
      <c r="N26" s="251"/>
      <c r="O26"/>
    </row>
    <row r="27" spans="1:15" ht="19.2" customHeight="1" x14ac:dyDescent="0.3">
      <c r="A27" s="259"/>
      <c r="B27" s="135" t="s">
        <v>50</v>
      </c>
      <c r="C27" s="241">
        <v>1</v>
      </c>
      <c r="D27" s="217"/>
      <c r="E27" s="218">
        <f>(C27*D27)</f>
        <v>0</v>
      </c>
      <c r="F27" s="219">
        <v>0</v>
      </c>
      <c r="G27" s="120">
        <f>E27*F27</f>
        <v>0</v>
      </c>
      <c r="H27" s="220">
        <v>1</v>
      </c>
      <c r="I27" s="120">
        <f>E27*H27</f>
        <v>0</v>
      </c>
      <c r="J27" s="220">
        <v>0</v>
      </c>
      <c r="K27" s="218">
        <f>E27*J27</f>
        <v>0</v>
      </c>
      <c r="L27" s="195"/>
      <c r="M27" s="161">
        <v>0.05</v>
      </c>
      <c r="N27" s="123">
        <f>M27*E27</f>
        <v>0</v>
      </c>
      <c r="O27"/>
    </row>
    <row r="28" spans="1:15" ht="21.6" customHeight="1" thickBot="1" x14ac:dyDescent="0.35">
      <c r="A28" s="259"/>
      <c r="B28" s="136" t="s">
        <v>51</v>
      </c>
      <c r="C28" s="242">
        <v>2</v>
      </c>
      <c r="D28" s="221"/>
      <c r="E28" s="222">
        <f>(C28*D28)</f>
        <v>0</v>
      </c>
      <c r="F28" s="223">
        <v>0</v>
      </c>
      <c r="G28" s="107">
        <f>E28*F28</f>
        <v>0</v>
      </c>
      <c r="H28" s="224">
        <v>1</v>
      </c>
      <c r="I28" s="107">
        <f>E28*H28</f>
        <v>0</v>
      </c>
      <c r="J28" s="224">
        <v>0</v>
      </c>
      <c r="K28" s="222">
        <f>E28*J28</f>
        <v>0</v>
      </c>
      <c r="L28" s="195"/>
      <c r="M28" s="159">
        <v>0.05</v>
      </c>
      <c r="N28" s="124">
        <f>M28*E28</f>
        <v>0</v>
      </c>
      <c r="O28"/>
    </row>
    <row r="29" spans="1:15" ht="44.4" customHeight="1" thickBot="1" x14ac:dyDescent="0.35">
      <c r="A29" s="259"/>
      <c r="B29" s="196" t="s">
        <v>88</v>
      </c>
      <c r="C29" s="197">
        <v>64</v>
      </c>
      <c r="D29" s="90"/>
      <c r="E29" s="198">
        <f>C29*D29</f>
        <v>0</v>
      </c>
      <c r="F29" s="177">
        <v>0</v>
      </c>
      <c r="G29" s="198">
        <f>E29*F29</f>
        <v>0</v>
      </c>
      <c r="H29" s="156">
        <v>1</v>
      </c>
      <c r="I29" s="198">
        <f>E29*H29</f>
        <v>0</v>
      </c>
      <c r="J29" s="156">
        <v>0</v>
      </c>
      <c r="K29" s="198">
        <f>E29*J29</f>
        <v>0</v>
      </c>
      <c r="L29" s="195"/>
      <c r="M29" s="156">
        <v>0.05</v>
      </c>
      <c r="N29" s="173">
        <f>M29*E29</f>
        <v>0</v>
      </c>
      <c r="O29"/>
    </row>
    <row r="30" spans="1:15" ht="58.2" customHeight="1" thickBot="1" x14ac:dyDescent="0.35">
      <c r="A30" s="260"/>
      <c r="B30" s="131" t="s">
        <v>89</v>
      </c>
      <c r="C30" s="199">
        <v>27</v>
      </c>
      <c r="D30" s="105"/>
      <c r="E30" s="106">
        <f>C30*D30</f>
        <v>0</v>
      </c>
      <c r="F30" s="178">
        <v>0</v>
      </c>
      <c r="G30" s="200">
        <f>E30*F30</f>
        <v>0</v>
      </c>
      <c r="H30" s="158">
        <v>1</v>
      </c>
      <c r="I30" s="200">
        <f>E30*H30</f>
        <v>0</v>
      </c>
      <c r="J30" s="158">
        <v>0</v>
      </c>
      <c r="K30" s="106">
        <f>E30*J30</f>
        <v>0</v>
      </c>
      <c r="L30"/>
      <c r="M30" s="162">
        <v>0.05</v>
      </c>
      <c r="N30" s="171">
        <f>E30*M30</f>
        <v>0</v>
      </c>
      <c r="O30"/>
    </row>
    <row r="31" spans="1:15" ht="29.4" customHeight="1" thickBot="1" x14ac:dyDescent="0.35">
      <c r="A31" s="137">
        <v>6</v>
      </c>
      <c r="B31" s="140" t="s">
        <v>4</v>
      </c>
      <c r="C31" s="143">
        <v>2</v>
      </c>
      <c r="D31" s="146">
        <f>D8+D9+D10+D12+D14</f>
        <v>0</v>
      </c>
      <c r="E31" s="119">
        <f>(C31*D31)</f>
        <v>0</v>
      </c>
      <c r="F31" s="182">
        <v>1</v>
      </c>
      <c r="G31" s="149">
        <f>E31*F31</f>
        <v>0</v>
      </c>
      <c r="H31" s="182">
        <v>1</v>
      </c>
      <c r="I31" s="153" t="s">
        <v>3</v>
      </c>
      <c r="J31" s="205">
        <v>0</v>
      </c>
      <c r="K31" s="119">
        <f>E31*J31</f>
        <v>0</v>
      </c>
      <c r="L31" s="15"/>
      <c r="M31" s="168" t="s">
        <v>83</v>
      </c>
      <c r="N31" s="167">
        <f>SUM(N8:N30)</f>
        <v>0</v>
      </c>
    </row>
    <row r="32" spans="1:15" ht="29.4" customHeight="1" x14ac:dyDescent="0.3">
      <c r="A32" s="138">
        <v>7</v>
      </c>
      <c r="B32" s="141" t="s">
        <v>35</v>
      </c>
      <c r="C32" s="144"/>
      <c r="D32" s="147"/>
      <c r="E32" s="151">
        <f>D32</f>
        <v>0</v>
      </c>
      <c r="F32" s="183"/>
      <c r="G32" s="150" t="s">
        <v>3</v>
      </c>
      <c r="H32" s="181"/>
      <c r="I32" s="150" t="s">
        <v>3</v>
      </c>
      <c r="J32" s="206">
        <v>1</v>
      </c>
      <c r="K32" s="122">
        <f>E32</f>
        <v>0</v>
      </c>
      <c r="L32" s="15"/>
      <c r="M32" s="163"/>
    </row>
    <row r="33" spans="1:15" ht="29.4" customHeight="1" x14ac:dyDescent="0.3">
      <c r="A33" s="138">
        <v>8</v>
      </c>
      <c r="B33" s="141" t="s">
        <v>70</v>
      </c>
      <c r="C33" s="144">
        <v>30</v>
      </c>
      <c r="D33" s="147"/>
      <c r="E33" s="151">
        <f>C33*D33</f>
        <v>0</v>
      </c>
      <c r="F33" s="183"/>
      <c r="G33" s="150" t="s">
        <v>3</v>
      </c>
      <c r="H33" s="201">
        <v>0.187</v>
      </c>
      <c r="I33" s="150">
        <f>E33*H33</f>
        <v>0</v>
      </c>
      <c r="J33" s="207">
        <v>0.81299999999999994</v>
      </c>
      <c r="K33" s="122">
        <f>E33*J33</f>
        <v>0</v>
      </c>
      <c r="L33" s="15"/>
      <c r="M33" s="163"/>
    </row>
    <row r="34" spans="1:15" ht="29.4" customHeight="1" x14ac:dyDescent="0.3">
      <c r="A34" s="138">
        <v>9</v>
      </c>
      <c r="B34" s="94" t="s">
        <v>54</v>
      </c>
      <c r="C34" s="144"/>
      <c r="D34" s="147"/>
      <c r="E34" s="151">
        <f>C34*D34</f>
        <v>0</v>
      </c>
      <c r="F34" s="183"/>
      <c r="G34" s="150" t="s">
        <v>3</v>
      </c>
      <c r="H34" s="181"/>
      <c r="I34" s="150" t="s">
        <v>3</v>
      </c>
      <c r="J34" s="206"/>
      <c r="K34" s="122">
        <f>E34</f>
        <v>0</v>
      </c>
      <c r="L34" s="15"/>
      <c r="M34" s="163"/>
    </row>
    <row r="35" spans="1:15" ht="29.4" customHeight="1" x14ac:dyDescent="0.3">
      <c r="A35" s="138">
        <v>10</v>
      </c>
      <c r="B35" s="94" t="s">
        <v>56</v>
      </c>
      <c r="C35" s="144"/>
      <c r="D35" s="147"/>
      <c r="E35" s="151">
        <f>C35*D35</f>
        <v>0</v>
      </c>
      <c r="F35" s="183"/>
      <c r="G35" s="150" t="s">
        <v>3</v>
      </c>
      <c r="H35" s="181"/>
      <c r="I35" s="150" t="s">
        <v>3</v>
      </c>
      <c r="J35" s="206"/>
      <c r="K35" s="122">
        <f>E35</f>
        <v>0</v>
      </c>
      <c r="M35" s="163"/>
    </row>
    <row r="36" spans="1:15" ht="29.4" customHeight="1" x14ac:dyDescent="0.3">
      <c r="A36" s="138">
        <v>11</v>
      </c>
      <c r="B36" s="94" t="s">
        <v>55</v>
      </c>
      <c r="C36" s="144"/>
      <c r="D36" s="147"/>
      <c r="E36" s="151">
        <f>D36</f>
        <v>0</v>
      </c>
      <c r="F36" s="183"/>
      <c r="G36" s="150"/>
      <c r="H36" s="181"/>
      <c r="I36" s="150" t="s">
        <v>3</v>
      </c>
      <c r="J36" s="206"/>
      <c r="K36" s="122">
        <f>E36</f>
        <v>0</v>
      </c>
      <c r="M36" s="163"/>
    </row>
    <row r="37" spans="1:15" ht="29.4" customHeight="1" thickBot="1" x14ac:dyDescent="0.35">
      <c r="A37" s="139">
        <v>12</v>
      </c>
      <c r="B37" s="142" t="s">
        <v>57</v>
      </c>
      <c r="C37" s="145"/>
      <c r="D37" s="148"/>
      <c r="E37" s="152">
        <f>D37</f>
        <v>0</v>
      </c>
      <c r="F37" s="184"/>
      <c r="G37" s="108" t="s">
        <v>3</v>
      </c>
      <c r="H37" s="178"/>
      <c r="I37" s="108" t="s">
        <v>3</v>
      </c>
      <c r="J37" s="208"/>
      <c r="K37" s="106">
        <f>E37</f>
        <v>0</v>
      </c>
      <c r="M37" s="163"/>
    </row>
    <row r="38" spans="1:15" ht="29.4" customHeight="1" thickBot="1" x14ac:dyDescent="0.35">
      <c r="A38" s="243" t="s">
        <v>5</v>
      </c>
      <c r="B38" s="244"/>
      <c r="C38" s="244"/>
      <c r="D38" s="244"/>
      <c r="E38" s="132">
        <f>SUM(E8:E37)</f>
        <v>0</v>
      </c>
      <c r="F38" s="185" t="s">
        <v>32</v>
      </c>
      <c r="G38" s="133">
        <f>SUM(G8:G37)</f>
        <v>0</v>
      </c>
      <c r="H38" s="187" t="s">
        <v>32</v>
      </c>
      <c r="I38" s="133">
        <f>SUM(I8:I37)</f>
        <v>0</v>
      </c>
      <c r="J38" s="164" t="s">
        <v>32</v>
      </c>
      <c r="K38" s="132">
        <f>SUM(K8:K37)</f>
        <v>0</v>
      </c>
      <c r="L38"/>
      <c r="M38" s="202"/>
      <c r="N38" s="203"/>
      <c r="O38"/>
    </row>
    <row r="39" spans="1:15" ht="15.6" x14ac:dyDescent="0.3">
      <c r="A39" s="3"/>
      <c r="B39" s="4"/>
      <c r="C39" s="5"/>
      <c r="D39" s="6" t="s">
        <v>32</v>
      </c>
      <c r="E39" s="7"/>
      <c r="F39" s="174"/>
      <c r="G39" s="8" t="s">
        <v>32</v>
      </c>
      <c r="H39" s="174"/>
      <c r="I39" s="8"/>
      <c r="J39" s="191" t="s">
        <v>32</v>
      </c>
      <c r="K39" s="8"/>
    </row>
    <row r="40" spans="1:15" x14ac:dyDescent="0.3">
      <c r="G40" s="12"/>
      <c r="I40" s="12"/>
      <c r="J40" s="192"/>
      <c r="K40" s="12"/>
    </row>
    <row r="41" spans="1:15" x14ac:dyDescent="0.3">
      <c r="G41" s="245" t="s">
        <v>52</v>
      </c>
      <c r="H41" s="245"/>
      <c r="I41" s="245"/>
      <c r="J41" s="245"/>
      <c r="K41" s="245"/>
    </row>
    <row r="42" spans="1:15" x14ac:dyDescent="0.3">
      <c r="G42" s="246" t="s">
        <v>53</v>
      </c>
      <c r="H42" s="246"/>
      <c r="I42" s="246"/>
      <c r="J42" s="246"/>
      <c r="K42" s="246"/>
    </row>
    <row r="43" spans="1:15" x14ac:dyDescent="0.3">
      <c r="G43" s="12"/>
      <c r="I43" s="12"/>
      <c r="J43" s="192"/>
      <c r="K43" s="12"/>
    </row>
  </sheetData>
  <sheetProtection password="CE28" sheet="1" objects="1" scenarios="1"/>
  <protectedRanges>
    <protectedRange sqref="D8:D30" name="Zakres1_1_6_1_2"/>
  </protectedRanges>
  <customSheetViews>
    <customSheetView guid="{EEE9C66C-A5EA-4E79-A8BF-3D5E990CDE7D}" scale="120" fitToPage="1" printArea="1" topLeftCell="A28">
      <selection activeCell="B33" sqref="B33"/>
      <pageMargins left="0.70866141732283472" right="0.70866141732283472" top="0.74803149606299213" bottom="0.74803149606299213" header="0.31496062992125984" footer="0.31496062992125984"/>
      <pageSetup paperSize="9" scale="74" orientation="portrait" r:id="rId1"/>
    </customSheetView>
  </customSheetViews>
  <mergeCells count="75">
    <mergeCell ref="I10:I11"/>
    <mergeCell ref="G15:G16"/>
    <mergeCell ref="G12:G13"/>
    <mergeCell ref="H12:H13"/>
    <mergeCell ref="I12:I13"/>
    <mergeCell ref="E1:K1"/>
    <mergeCell ref="A2:B2"/>
    <mergeCell ref="A5:A7"/>
    <mergeCell ref="B5:B7"/>
    <mergeCell ref="C5:C7"/>
    <mergeCell ref="D5:D7"/>
    <mergeCell ref="E5:E7"/>
    <mergeCell ref="F6:G7"/>
    <mergeCell ref="H6:I7"/>
    <mergeCell ref="F5:K5"/>
    <mergeCell ref="J6:K7"/>
    <mergeCell ref="A3:D3"/>
    <mergeCell ref="M3:N7"/>
    <mergeCell ref="A8:A13"/>
    <mergeCell ref="C10:C11"/>
    <mergeCell ref="D10:D11"/>
    <mergeCell ref="E10:E11"/>
    <mergeCell ref="F10:F11"/>
    <mergeCell ref="G10:G11"/>
    <mergeCell ref="H10:H11"/>
    <mergeCell ref="J10:J11"/>
    <mergeCell ref="K10:K11"/>
    <mergeCell ref="M10:M11"/>
    <mergeCell ref="N10:N11"/>
    <mergeCell ref="C12:C13"/>
    <mergeCell ref="D12:D13"/>
    <mergeCell ref="E12:E13"/>
    <mergeCell ref="F12:F13"/>
    <mergeCell ref="N12:N13"/>
    <mergeCell ref="A15:A17"/>
    <mergeCell ref="C15:C16"/>
    <mergeCell ref="D15:D16"/>
    <mergeCell ref="E15:E16"/>
    <mergeCell ref="F15:F16"/>
    <mergeCell ref="H15:H16"/>
    <mergeCell ref="I15:I16"/>
    <mergeCell ref="J15:J16"/>
    <mergeCell ref="K15:K16"/>
    <mergeCell ref="M15:M16"/>
    <mergeCell ref="N15:N16"/>
    <mergeCell ref="J12:J13"/>
    <mergeCell ref="K12:K13"/>
    <mergeCell ref="D18:D19"/>
    <mergeCell ref="E18:E19"/>
    <mergeCell ref="F18:F19"/>
    <mergeCell ref="M12:M13"/>
    <mergeCell ref="M18:M19"/>
    <mergeCell ref="N18:N19"/>
    <mergeCell ref="M25:M26"/>
    <mergeCell ref="N25:N26"/>
    <mergeCell ref="A21:A30"/>
    <mergeCell ref="C25:C26"/>
    <mergeCell ref="D25:D26"/>
    <mergeCell ref="E25:E26"/>
    <mergeCell ref="F25:F26"/>
    <mergeCell ref="G25:G26"/>
    <mergeCell ref="G18:G19"/>
    <mergeCell ref="H18:H19"/>
    <mergeCell ref="I18:I19"/>
    <mergeCell ref="J18:J19"/>
    <mergeCell ref="K18:K19"/>
    <mergeCell ref="A18:A20"/>
    <mergeCell ref="C18:C19"/>
    <mergeCell ref="A38:D38"/>
    <mergeCell ref="G41:K41"/>
    <mergeCell ref="G42:K42"/>
    <mergeCell ref="H25:H26"/>
    <mergeCell ref="I25:I26"/>
    <mergeCell ref="J25:J26"/>
    <mergeCell ref="K25:K26"/>
  </mergeCells>
  <pageMargins left="0.70866141732283472" right="0.70866141732283472" top="0.74803149606299213" bottom="0.74803149606299213" header="0.31496062992125984" footer="0.31496062992125984"/>
  <pageSetup paperSize="9" scale="5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I32"/>
  <sheetViews>
    <sheetView zoomScaleNormal="100" workbookViewId="0">
      <selection activeCell="F19" sqref="F19"/>
    </sheetView>
  </sheetViews>
  <sheetFormatPr defaultColWidth="9.109375" defaultRowHeight="13.8" x14ac:dyDescent="0.25"/>
  <cols>
    <col min="1" max="1" width="3" style="14" customWidth="1"/>
    <col min="2" max="2" width="29.88671875" style="29" customWidth="1"/>
    <col min="3" max="3" width="13.6640625" style="14" customWidth="1"/>
    <col min="4" max="4" width="12.44140625" style="22" customWidth="1"/>
    <col min="5" max="5" width="11.88671875" style="22" customWidth="1"/>
    <col min="6" max="6" width="13.109375" style="22" customWidth="1"/>
    <col min="7" max="7" width="13" style="23" customWidth="1"/>
    <col min="8" max="8" width="11.6640625" style="22" customWidth="1"/>
    <col min="9" max="9" width="12.5546875" style="22" customWidth="1"/>
    <col min="10" max="16384" width="9.109375" style="14"/>
  </cols>
  <sheetData>
    <row r="1" spans="1:9" x14ac:dyDescent="0.25">
      <c r="A1" s="21"/>
      <c r="H1" s="24" t="s">
        <v>7</v>
      </c>
      <c r="I1" s="24"/>
    </row>
    <row r="3" spans="1:9" ht="15.6" x14ac:dyDescent="0.25">
      <c r="A3" s="25" t="s">
        <v>94</v>
      </c>
    </row>
    <row r="4" spans="1:9" ht="14.4" thickBot="1" x14ac:dyDescent="0.3"/>
    <row r="5" spans="1:9" ht="28.2" customHeight="1" x14ac:dyDescent="0.25">
      <c r="A5" s="350" t="s">
        <v>8</v>
      </c>
      <c r="B5" s="352" t="s">
        <v>9</v>
      </c>
      <c r="C5" s="354" t="s">
        <v>10</v>
      </c>
      <c r="D5" s="356" t="s">
        <v>11</v>
      </c>
      <c r="E5" s="357"/>
      <c r="F5" s="357"/>
      <c r="G5" s="357"/>
      <c r="H5" s="357"/>
      <c r="I5" s="358"/>
    </row>
    <row r="6" spans="1:9" ht="16.8" x14ac:dyDescent="0.25">
      <c r="A6" s="351"/>
      <c r="B6" s="353"/>
      <c r="C6" s="355"/>
      <c r="D6" s="59" t="s">
        <v>12</v>
      </c>
      <c r="E6" s="59" t="s">
        <v>13</v>
      </c>
      <c r="F6" s="59" t="s">
        <v>14</v>
      </c>
      <c r="G6" s="60" t="s">
        <v>15</v>
      </c>
      <c r="H6" s="59" t="s">
        <v>16</v>
      </c>
      <c r="I6" s="61" t="s">
        <v>103</v>
      </c>
    </row>
    <row r="7" spans="1:9" ht="34.950000000000003" customHeight="1" x14ac:dyDescent="0.25">
      <c r="A7" s="52" t="s">
        <v>6</v>
      </c>
      <c r="B7" s="62" t="s">
        <v>17</v>
      </c>
      <c r="C7" s="68">
        <f>SUM(D7:I7)</f>
        <v>0</v>
      </c>
      <c r="D7" s="30"/>
      <c r="E7" s="30"/>
      <c r="F7" s="31"/>
      <c r="G7" s="30"/>
      <c r="H7" s="30"/>
      <c r="I7" s="53"/>
    </row>
    <row r="8" spans="1:9" ht="34.950000000000003" customHeight="1" x14ac:dyDescent="0.25">
      <c r="A8" s="52">
        <v>2</v>
      </c>
      <c r="B8" s="63" t="s">
        <v>91</v>
      </c>
      <c r="C8" s="68">
        <f t="shared" ref="C8:C9" si="0">SUM(D8:I8)</f>
        <v>0</v>
      </c>
      <c r="D8" s="211">
        <f>'PLAN PRZYCHODÓW 2024'!N31</f>
        <v>0</v>
      </c>
      <c r="E8" s="211"/>
      <c r="F8" s="209"/>
      <c r="G8" s="211"/>
      <c r="H8" s="211"/>
      <c r="I8" s="212"/>
    </row>
    <row r="9" spans="1:9" ht="34.950000000000003" customHeight="1" x14ac:dyDescent="0.25">
      <c r="A9" s="52">
        <v>3</v>
      </c>
      <c r="B9" s="62" t="s">
        <v>18</v>
      </c>
      <c r="C9" s="68">
        <f t="shared" si="0"/>
        <v>0</v>
      </c>
      <c r="D9" s="211"/>
      <c r="E9" s="30"/>
      <c r="F9" s="31"/>
      <c r="G9" s="30"/>
      <c r="H9" s="30"/>
      <c r="I9" s="53"/>
    </row>
    <row r="10" spans="1:9" ht="34.950000000000003" customHeight="1" x14ac:dyDescent="0.25">
      <c r="A10" s="52">
        <v>4</v>
      </c>
      <c r="B10" s="63" t="s">
        <v>19</v>
      </c>
      <c r="C10" s="68">
        <f t="shared" ref="C10:C13" si="1">SUM(D10:I10)</f>
        <v>0</v>
      </c>
      <c r="D10" s="31"/>
      <c r="E10" s="30"/>
      <c r="F10" s="31"/>
      <c r="G10" s="30"/>
      <c r="H10" s="30"/>
      <c r="I10" s="53"/>
    </row>
    <row r="11" spans="1:9" ht="34.950000000000003" customHeight="1" x14ac:dyDescent="0.25">
      <c r="A11" s="52">
        <v>5</v>
      </c>
      <c r="B11" s="63" t="s">
        <v>20</v>
      </c>
      <c r="C11" s="68">
        <f t="shared" si="1"/>
        <v>0</v>
      </c>
      <c r="D11" s="31"/>
      <c r="E11" s="30"/>
      <c r="F11" s="31"/>
      <c r="G11" s="30"/>
      <c r="H11" s="30"/>
      <c r="I11" s="53"/>
    </row>
    <row r="12" spans="1:9" ht="34.950000000000003" customHeight="1" x14ac:dyDescent="0.25">
      <c r="A12" s="52">
        <v>6</v>
      </c>
      <c r="B12" s="63" t="s">
        <v>58</v>
      </c>
      <c r="C12" s="68">
        <f t="shared" si="1"/>
        <v>0</v>
      </c>
      <c r="D12" s="31"/>
      <c r="E12" s="30"/>
      <c r="F12" s="31"/>
      <c r="G12" s="30"/>
      <c r="H12" s="30"/>
      <c r="I12" s="53"/>
    </row>
    <row r="13" spans="1:9" ht="34.950000000000003" customHeight="1" x14ac:dyDescent="0.25">
      <c r="A13" s="52">
        <v>7</v>
      </c>
      <c r="B13" s="63" t="s">
        <v>21</v>
      </c>
      <c r="C13" s="68">
        <f t="shared" si="1"/>
        <v>0</v>
      </c>
      <c r="D13" s="31"/>
      <c r="E13" s="30"/>
      <c r="F13" s="31"/>
      <c r="G13" s="30"/>
      <c r="H13" s="30"/>
      <c r="I13" s="53"/>
    </row>
    <row r="14" spans="1:9" ht="34.950000000000003" customHeight="1" x14ac:dyDescent="0.25">
      <c r="A14" s="52">
        <v>8</v>
      </c>
      <c r="B14" s="63" t="s">
        <v>59</v>
      </c>
      <c r="C14" s="68">
        <f t="shared" ref="C14:C16" si="2">SUM(D14:I14)</f>
        <v>0</v>
      </c>
      <c r="D14" s="31"/>
      <c r="E14" s="30"/>
      <c r="F14" s="31"/>
      <c r="G14" s="30"/>
      <c r="H14" s="30"/>
      <c r="I14" s="53"/>
    </row>
    <row r="15" spans="1:9" ht="34.950000000000003" customHeight="1" x14ac:dyDescent="0.25">
      <c r="A15" s="52">
        <v>9</v>
      </c>
      <c r="B15" s="63" t="s">
        <v>22</v>
      </c>
      <c r="C15" s="68">
        <f t="shared" si="2"/>
        <v>0</v>
      </c>
      <c r="D15" s="31"/>
      <c r="E15" s="30"/>
      <c r="F15" s="31"/>
      <c r="G15" s="30"/>
      <c r="H15" s="30"/>
      <c r="I15" s="53"/>
    </row>
    <row r="16" spans="1:9" ht="40.200000000000003" customHeight="1" x14ac:dyDescent="0.25">
      <c r="A16" s="52">
        <v>10</v>
      </c>
      <c r="B16" s="63" t="s">
        <v>60</v>
      </c>
      <c r="C16" s="68">
        <f t="shared" si="2"/>
        <v>0</v>
      </c>
      <c r="D16" s="31"/>
      <c r="E16" s="30"/>
      <c r="F16" s="31"/>
      <c r="G16" s="30"/>
      <c r="H16" s="30"/>
      <c r="I16" s="53"/>
    </row>
    <row r="17" spans="1:9" ht="34.950000000000003" customHeight="1" thickBot="1" x14ac:dyDescent="0.3">
      <c r="A17" s="54"/>
      <c r="B17" s="64" t="s">
        <v>36</v>
      </c>
      <c r="C17" s="65">
        <f t="shared" ref="C17:I17" si="3">SUM(C7:C16)</f>
        <v>0</v>
      </c>
      <c r="D17" s="66">
        <f t="shared" si="3"/>
        <v>0</v>
      </c>
      <c r="E17" s="66">
        <f t="shared" si="3"/>
        <v>0</v>
      </c>
      <c r="F17" s="66">
        <f t="shared" si="3"/>
        <v>0</v>
      </c>
      <c r="G17" s="66">
        <f t="shared" si="3"/>
        <v>0</v>
      </c>
      <c r="H17" s="66">
        <f t="shared" si="3"/>
        <v>0</v>
      </c>
      <c r="I17" s="67">
        <f t="shared" si="3"/>
        <v>0</v>
      </c>
    </row>
    <row r="18" spans="1:9" x14ac:dyDescent="0.25">
      <c r="B18" s="210">
        <f>'PLAN PRZYCHODÓW 2024'!N31</f>
        <v>0</v>
      </c>
      <c r="C18" s="26">
        <f>'PLAN PRZYCHODÓW 2024'!K38</f>
        <v>0</v>
      </c>
      <c r="D18" s="27">
        <f>C18-C17</f>
        <v>0</v>
      </c>
      <c r="F18" s="225">
        <f>('PLAN PRZYCHODÓW 2024'!K38-'PLAN PRZYCHODÓW 2024'!K36-'PLAN PRZYCHODÓW 2024'!K34-'PLAN PRZYCHODÓW 2024'!K33-'PLAN PRZYCHODÓW 2024'!K32)/2</f>
        <v>0</v>
      </c>
    </row>
    <row r="19" spans="1:9" ht="33" customHeight="1" thickBot="1" x14ac:dyDescent="0.3">
      <c r="A19" s="32"/>
      <c r="B19" s="80" t="s">
        <v>96</v>
      </c>
      <c r="C19" s="81"/>
      <c r="D19" s="82"/>
      <c r="E19" s="82"/>
      <c r="F19" s="33"/>
      <c r="G19" s="37"/>
    </row>
    <row r="20" spans="1:9" s="29" customFormat="1" ht="41.4" customHeight="1" x14ac:dyDescent="0.25">
      <c r="A20" s="35"/>
      <c r="B20" s="359" t="s">
        <v>97</v>
      </c>
      <c r="C20" s="360"/>
      <c r="D20" s="361"/>
      <c r="E20" s="55"/>
      <c r="F20" s="39"/>
      <c r="G20" s="38"/>
    </row>
    <row r="21" spans="1:9" s="29" customFormat="1" ht="29.7" customHeight="1" x14ac:dyDescent="0.3">
      <c r="A21" s="35"/>
      <c r="B21" s="338" t="s">
        <v>99</v>
      </c>
      <c r="C21" s="339"/>
      <c r="D21" s="340"/>
      <c r="E21" s="56"/>
      <c r="F21" s="39"/>
      <c r="G21" s="38"/>
    </row>
    <row r="22" spans="1:9" s="29" customFormat="1" ht="29.7" customHeight="1" x14ac:dyDescent="0.3">
      <c r="A22" s="35"/>
      <c r="B22" s="338" t="s">
        <v>98</v>
      </c>
      <c r="C22" s="339"/>
      <c r="D22" s="340"/>
      <c r="E22" s="56"/>
      <c r="F22" s="39"/>
      <c r="G22" s="38"/>
    </row>
    <row r="23" spans="1:9" s="29" customFormat="1" ht="29.7" customHeight="1" x14ac:dyDescent="0.3">
      <c r="A23" s="35"/>
      <c r="B23" s="338" t="s">
        <v>33</v>
      </c>
      <c r="C23" s="339"/>
      <c r="D23" s="340"/>
      <c r="E23" s="56"/>
      <c r="F23" s="39"/>
      <c r="G23" s="38"/>
    </row>
    <row r="24" spans="1:9" s="29" customFormat="1" ht="29.7" customHeight="1" x14ac:dyDescent="0.25">
      <c r="A24" s="35"/>
      <c r="B24" s="341" t="s">
        <v>34</v>
      </c>
      <c r="C24" s="342"/>
      <c r="D24" s="343"/>
      <c r="E24" s="56"/>
      <c r="F24" s="39"/>
      <c r="G24" s="38"/>
    </row>
    <row r="25" spans="1:9" s="29" customFormat="1" ht="29.7" customHeight="1" thickBot="1" x14ac:dyDescent="0.3">
      <c r="A25" s="35"/>
      <c r="B25" s="344" t="s">
        <v>100</v>
      </c>
      <c r="C25" s="345"/>
      <c r="D25" s="346"/>
      <c r="E25" s="57"/>
      <c r="F25" s="39"/>
      <c r="G25" s="38"/>
    </row>
    <row r="26" spans="1:9" s="29" customFormat="1" ht="29.7" customHeight="1" thickBot="1" x14ac:dyDescent="0.3">
      <c r="A26" s="35"/>
      <c r="B26" s="347" t="s">
        <v>101</v>
      </c>
      <c r="C26" s="348"/>
      <c r="D26" s="349"/>
      <c r="E26" s="58">
        <f>E20-E21-E22-E25</f>
        <v>0</v>
      </c>
      <c r="F26" s="39"/>
      <c r="G26" s="38"/>
    </row>
    <row r="27" spans="1:9" ht="25.2" customHeight="1" thickBot="1" x14ac:dyDescent="0.3">
      <c r="A27" s="32"/>
      <c r="B27" s="35"/>
      <c r="C27" s="32"/>
      <c r="D27" s="36"/>
      <c r="E27" s="36"/>
      <c r="F27" s="36"/>
      <c r="G27" s="37"/>
    </row>
    <row r="28" spans="1:9" ht="25.2" customHeight="1" thickBot="1" x14ac:dyDescent="0.3">
      <c r="A28" s="32"/>
      <c r="B28" s="40" t="s">
        <v>62</v>
      </c>
      <c r="C28" s="41" t="s">
        <v>63</v>
      </c>
      <c r="D28" s="336">
        <v>5000</v>
      </c>
      <c r="E28" s="337"/>
      <c r="F28" s="36"/>
      <c r="G28" s="37"/>
    </row>
    <row r="29" spans="1:9" ht="25.2" customHeight="1" thickBot="1" x14ac:dyDescent="0.3">
      <c r="A29" s="32"/>
      <c r="B29" s="333" t="s">
        <v>64</v>
      </c>
      <c r="C29" s="334"/>
      <c r="D29" s="334"/>
      <c r="E29" s="335"/>
      <c r="F29" s="36"/>
      <c r="G29" s="37"/>
    </row>
    <row r="30" spans="1:9" x14ac:dyDescent="0.25">
      <c r="A30" s="32"/>
      <c r="B30" s="35"/>
      <c r="C30" s="32"/>
      <c r="D30" s="36"/>
      <c r="E30" s="36"/>
      <c r="F30" s="36"/>
      <c r="G30" s="37"/>
    </row>
    <row r="31" spans="1:9" x14ac:dyDescent="0.25">
      <c r="A31" s="34"/>
      <c r="B31" s="35" t="s">
        <v>32</v>
      </c>
      <c r="C31" s="32"/>
      <c r="D31" s="36"/>
      <c r="E31" s="36"/>
      <c r="F31" s="36"/>
      <c r="G31" s="37"/>
    </row>
    <row r="32" spans="1:9" s="32" customFormat="1" x14ac:dyDescent="0.25">
      <c r="A32" s="34" t="s">
        <v>61</v>
      </c>
      <c r="B32" s="35"/>
      <c r="D32" s="36"/>
      <c r="E32" s="36"/>
      <c r="F32" s="36"/>
      <c r="G32" s="37"/>
      <c r="H32" s="36"/>
      <c r="I32" s="36"/>
    </row>
  </sheetData>
  <sheetProtection password="CE28" sheet="1" objects="1" scenarios="1"/>
  <protectedRanges>
    <protectedRange sqref="E20:E25" name="Zakres2"/>
    <protectedRange sqref="D7:I16" name="Zakres1"/>
  </protectedRanges>
  <customSheetViews>
    <customSheetView guid="{EEE9C66C-A5EA-4E79-A8BF-3D5E990CDE7D}" fitToPage="1" topLeftCell="A7">
      <selection activeCell="D15" sqref="D15"/>
      <pageMargins left="0.74803149606299213" right="0.74803149606299213" top="0.98425196850393704" bottom="0.98425196850393704" header="0.51181102362204722" footer="0.51181102362204722"/>
      <pageSetup paperSize="9" scale="72" orientation="portrait" r:id="rId1"/>
      <headerFooter alignWithMargins="0"/>
    </customSheetView>
  </customSheetViews>
  <mergeCells count="13">
    <mergeCell ref="A5:A6"/>
    <mergeCell ref="B5:B6"/>
    <mergeCell ref="C5:C6"/>
    <mergeCell ref="D5:I5"/>
    <mergeCell ref="B20:D20"/>
    <mergeCell ref="B29:E29"/>
    <mergeCell ref="D28:E28"/>
    <mergeCell ref="B21:D21"/>
    <mergeCell ref="B22:D22"/>
    <mergeCell ref="B23:D23"/>
    <mergeCell ref="B24:D24"/>
    <mergeCell ref="B25:D25"/>
    <mergeCell ref="B26:D2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I28"/>
  <sheetViews>
    <sheetView topLeftCell="A19" zoomScaleNormal="100" workbookViewId="0">
      <selection activeCell="B38" sqref="B38"/>
    </sheetView>
  </sheetViews>
  <sheetFormatPr defaultColWidth="9.109375" defaultRowHeight="13.8" x14ac:dyDescent="0.3"/>
  <cols>
    <col min="1" max="1" width="9.109375" style="12"/>
    <col min="2" max="2" width="65.109375" style="43" customWidth="1"/>
    <col min="3" max="3" width="36.6640625" style="12" customWidth="1"/>
    <col min="4" max="16384" width="9.109375" style="12"/>
  </cols>
  <sheetData>
    <row r="3" spans="1:3" ht="15.6" x14ac:dyDescent="0.3">
      <c r="A3" s="42"/>
    </row>
    <row r="4" spans="1:3" x14ac:dyDescent="0.3">
      <c r="C4" s="1" t="s">
        <v>23</v>
      </c>
    </row>
    <row r="5" spans="1:3" ht="15.6" x14ac:dyDescent="0.3">
      <c r="A5" s="42"/>
      <c r="B5" s="362" t="s">
        <v>95</v>
      </c>
      <c r="C5" s="362"/>
    </row>
    <row r="6" spans="1:3" ht="15.6" x14ac:dyDescent="0.3">
      <c r="A6" s="42" t="s">
        <v>32</v>
      </c>
      <c r="B6" s="362"/>
      <c r="C6" s="362"/>
    </row>
    <row r="7" spans="1:3" ht="35.1" customHeight="1" thickBot="1" x14ac:dyDescent="0.35">
      <c r="A7" s="42"/>
    </row>
    <row r="8" spans="1:3" ht="30.75" customHeight="1" x14ac:dyDescent="0.3">
      <c r="A8" s="363" t="s">
        <v>1</v>
      </c>
      <c r="B8" s="315" t="s">
        <v>9</v>
      </c>
      <c r="C8" s="69" t="s">
        <v>24</v>
      </c>
    </row>
    <row r="9" spans="1:3" ht="20.100000000000001" customHeight="1" thickBot="1" x14ac:dyDescent="0.35">
      <c r="A9" s="364"/>
      <c r="B9" s="365"/>
      <c r="C9" s="70" t="s">
        <v>25</v>
      </c>
    </row>
    <row r="10" spans="1:3" ht="39" customHeight="1" thickBot="1" x14ac:dyDescent="0.35">
      <c r="A10" s="71">
        <v>1</v>
      </c>
      <c r="B10" s="213" t="s">
        <v>71</v>
      </c>
      <c r="C10" s="73"/>
    </row>
    <row r="11" spans="1:3" ht="37.200000000000003" customHeight="1" thickBot="1" x14ac:dyDescent="0.35">
      <c r="A11" s="74">
        <v>2</v>
      </c>
      <c r="B11" s="214" t="s">
        <v>93</v>
      </c>
      <c r="C11" s="73">
        <f>'PLAN PRZYCHODÓW 2024'!K34</f>
        <v>0</v>
      </c>
    </row>
    <row r="12" spans="1:3" ht="37.200000000000003" customHeight="1" thickBot="1" x14ac:dyDescent="0.35">
      <c r="A12" s="74"/>
      <c r="B12" s="214" t="s">
        <v>92</v>
      </c>
      <c r="C12" s="73"/>
    </row>
    <row r="13" spans="1:3" ht="40.950000000000003" customHeight="1" thickBot="1" x14ac:dyDescent="0.35">
      <c r="A13" s="74"/>
      <c r="B13" s="75" t="s">
        <v>26</v>
      </c>
      <c r="C13" s="76">
        <f>SUM(C10:C12)</f>
        <v>0</v>
      </c>
    </row>
    <row r="14" spans="1:3" ht="39" customHeight="1" thickBot="1" x14ac:dyDescent="0.35">
      <c r="A14" s="74">
        <v>1</v>
      </c>
      <c r="B14" s="79" t="s">
        <v>72</v>
      </c>
      <c r="C14" s="78"/>
    </row>
    <row r="15" spans="1:3" ht="38.25" customHeight="1" thickBot="1" x14ac:dyDescent="0.35">
      <c r="A15" s="45">
        <v>2</v>
      </c>
      <c r="B15" s="44" t="s">
        <v>74</v>
      </c>
      <c r="C15" s="46"/>
    </row>
    <row r="16" spans="1:3" ht="42" customHeight="1" thickBot="1" x14ac:dyDescent="0.35">
      <c r="A16" s="45">
        <v>3</v>
      </c>
      <c r="B16" s="44" t="s">
        <v>73</v>
      </c>
      <c r="C16" s="46"/>
    </row>
    <row r="17" spans="1:9" ht="40.200000000000003" customHeight="1" thickBot="1" x14ac:dyDescent="0.35">
      <c r="A17" s="74">
        <v>4</v>
      </c>
      <c r="B17" s="77" t="s">
        <v>27</v>
      </c>
      <c r="C17" s="78"/>
    </row>
    <row r="18" spans="1:9" ht="42" customHeight="1" thickBot="1" x14ac:dyDescent="0.35">
      <c r="A18" s="45">
        <v>5</v>
      </c>
      <c r="B18" s="44" t="s">
        <v>75</v>
      </c>
      <c r="C18" s="46"/>
    </row>
    <row r="19" spans="1:9" ht="38.25" customHeight="1" thickBot="1" x14ac:dyDescent="0.35">
      <c r="A19" s="45">
        <v>6</v>
      </c>
      <c r="B19" s="44" t="s">
        <v>28</v>
      </c>
      <c r="C19" s="47"/>
    </row>
    <row r="20" spans="1:9" ht="39" customHeight="1" thickBot="1" x14ac:dyDescent="0.35">
      <c r="A20" s="45">
        <v>7</v>
      </c>
      <c r="B20" s="44" t="s">
        <v>29</v>
      </c>
      <c r="C20" s="46"/>
    </row>
    <row r="21" spans="1:9" ht="40.200000000000003" customHeight="1" thickBot="1" x14ac:dyDescent="0.35">
      <c r="A21" s="71">
        <v>8</v>
      </c>
      <c r="B21" s="72" t="s">
        <v>30</v>
      </c>
      <c r="C21" s="73"/>
    </row>
    <row r="22" spans="1:9" ht="39" customHeight="1" thickBot="1" x14ac:dyDescent="0.35">
      <c r="A22" s="74">
        <v>9</v>
      </c>
      <c r="B22" s="77" t="s">
        <v>76</v>
      </c>
      <c r="C22" s="78"/>
    </row>
    <row r="23" spans="1:9" ht="39" customHeight="1" thickBot="1" x14ac:dyDescent="0.35">
      <c r="A23" s="74"/>
      <c r="B23" s="75" t="s">
        <v>31</v>
      </c>
      <c r="C23" s="76">
        <f>SUM(C14:C22)</f>
        <v>0</v>
      </c>
    </row>
    <row r="24" spans="1:9" ht="35.1" customHeight="1" x14ac:dyDescent="0.3">
      <c r="A24" s="48"/>
      <c r="C24" s="51">
        <f>'PRELIMINARZ WYDATKÓW 2024'!G17+'PRELIMINARZ WYDATKÓW 2024'!H17-C23</f>
        <v>0</v>
      </c>
    </row>
    <row r="25" spans="1:9" x14ac:dyDescent="0.3">
      <c r="A25" s="49"/>
      <c r="C25" s="50" t="s">
        <v>32</v>
      </c>
    </row>
    <row r="26" spans="1:9" x14ac:dyDescent="0.3">
      <c r="A26" s="49"/>
    </row>
    <row r="27" spans="1:9" s="14" customFormat="1" x14ac:dyDescent="0.25">
      <c r="A27" s="28" t="s">
        <v>61</v>
      </c>
      <c r="D27" s="22"/>
      <c r="E27" s="22"/>
      <c r="F27" s="22"/>
      <c r="G27" s="23"/>
      <c r="H27" s="22"/>
      <c r="I27" s="22"/>
    </row>
    <row r="28" spans="1:9" x14ac:dyDescent="0.3">
      <c r="A28" s="49" t="s">
        <v>32</v>
      </c>
    </row>
  </sheetData>
  <sheetProtection password="CE28" sheet="1" objects="1" scenarios="1"/>
  <protectedRanges>
    <protectedRange sqref="C14:C21 C22" name="Zakres3"/>
    <protectedRange sqref="C10:C12" name="Zakres1"/>
  </protectedRanges>
  <customSheetViews>
    <customSheetView guid="{EEE9C66C-A5EA-4E79-A8BF-3D5E990CDE7D}" topLeftCell="A13">
      <selection activeCell="C19" sqref="C19"/>
      <colBreaks count="1" manualBreakCount="1">
        <brk id="8" max="38" man="1"/>
      </colBreaks>
      <pageMargins left="0.75" right="0.75" top="1" bottom="1" header="0.5" footer="0.5"/>
      <pageSetup paperSize="9" scale="63" orientation="portrait" horizontalDpi="4294967293" r:id="rId1"/>
      <headerFooter alignWithMargins="0"/>
    </customSheetView>
  </customSheetViews>
  <mergeCells count="3">
    <mergeCell ref="B5:C6"/>
    <mergeCell ref="A8:A9"/>
    <mergeCell ref="B8:B9"/>
  </mergeCells>
  <phoneticPr fontId="2" type="noConversion"/>
  <pageMargins left="0.75" right="0.75" top="1" bottom="1" header="0.5" footer="0.5"/>
  <pageSetup paperSize="9" scale="63" orientation="portrait" horizontalDpi="4294967293" r:id="rId2"/>
  <headerFooter alignWithMargins="0"/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PRZYCHODÓW 2024</vt:lpstr>
      <vt:lpstr>PRELIMINARZ WYDATKÓW 2024</vt:lpstr>
      <vt:lpstr>PRELIMINARZ NA  ZW </vt:lpstr>
      <vt:lpstr>'PLAN PRZYCHODÓW 2024'!Obszar_wydruku</vt:lpstr>
      <vt:lpstr>'PRELIMINARZ NA  ZW '!Obszar_wydruku</vt:lpstr>
    </vt:vector>
  </TitlesOfParts>
  <Company>Glück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Glück</dc:creator>
  <cp:lastModifiedBy>Marta Zajączkowska</cp:lastModifiedBy>
  <cp:lastPrinted>2022-10-10T12:38:06Z</cp:lastPrinted>
  <dcterms:created xsi:type="dcterms:W3CDTF">2006-11-16T13:02:02Z</dcterms:created>
  <dcterms:modified xsi:type="dcterms:W3CDTF">2023-09-26T07:49:30Z</dcterms:modified>
</cp:coreProperties>
</file>